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15" tabRatio="663" firstSheet="3" activeTab="3"/>
  </bookViews>
  <sheets>
    <sheet name="Buget A+B initial SDL" sheetId="1" r:id="rId1"/>
    <sheet name="Buget A+B modificare SDL4_2019" sheetId="2" r:id="rId2"/>
    <sheet name="Buget A+B modificare SDL3_2018" sheetId="3" r:id="rId3"/>
    <sheet name="Buget A+B modificare SDL8_2021" sheetId="4" r:id="rId4"/>
  </sheets>
  <definedNames/>
  <calcPr fullCalcOnLoad="1"/>
</workbook>
</file>

<file path=xl/sharedStrings.xml><?xml version="1.0" encoding="utf-8"?>
<sst xmlns="http://schemas.openxmlformats.org/spreadsheetml/2006/main" count="141" uniqueCount="71">
  <si>
    <t>Populație TERITORIU GAL</t>
  </si>
  <si>
    <t>PRIORITATE</t>
  </si>
  <si>
    <t>MĂSURA</t>
  </si>
  <si>
    <t>INTENSITATEA SPRIJINULUI</t>
  </si>
  <si>
    <t>CONTRIBUȚIA PUBLICĂ NERAMBURSABILĂ/PRIORITATE (FEADR + BUGET NAȚIONAL)
EURO</t>
  </si>
  <si>
    <t>Planul de finanțare</t>
  </si>
  <si>
    <t>Suprafață TERITORIU GAL</t>
  </si>
  <si>
    <r>
      <t>CONTRIBUȚIA PUBLICĂ NERAMBURSABILĂ/ MĂSURĂ</t>
    </r>
    <r>
      <rPr>
        <b/>
        <vertAlign val="superscript"/>
        <sz val="11"/>
        <color indexed="62"/>
        <rFont val="Trebuchet MS"/>
        <family val="2"/>
      </rPr>
      <t>2</t>
    </r>
    <r>
      <rPr>
        <b/>
        <sz val="11"/>
        <color indexed="62"/>
        <rFont val="Trebuchet MS"/>
        <family val="2"/>
      </rPr>
      <t xml:space="preserve"> (FEADR + BUGET NAȚIONAL)
EURO</t>
    </r>
  </si>
  <si>
    <r>
      <t>VALOARE PROCENTUALĂ</t>
    </r>
    <r>
      <rPr>
        <b/>
        <vertAlign val="superscript"/>
        <sz val="11"/>
        <color indexed="62"/>
        <rFont val="Trebuchet MS"/>
        <family val="2"/>
      </rPr>
      <t>3</t>
    </r>
    <r>
      <rPr>
        <b/>
        <sz val="11"/>
        <color indexed="62"/>
        <rFont val="Trebuchet MS"/>
        <family val="2"/>
      </rPr>
      <t xml:space="preserve"> (%)</t>
    </r>
  </si>
  <si>
    <r>
      <t>Cheltuieli de funcționare și animare</t>
    </r>
    <r>
      <rPr>
        <b/>
        <vertAlign val="superscript"/>
        <sz val="11"/>
        <color indexed="62"/>
        <rFont val="Trebuchet MS"/>
        <family val="2"/>
      </rPr>
      <t>4</t>
    </r>
  </si>
  <si>
    <t>M 2.1 Sustinerea agriculturii din teritoriul GAL PODGORIA MINIŞ-MĂDERAT</t>
  </si>
  <si>
    <t>M 2.2 Sprijin pentru dezvoltarea exploatatiilor agricole mici din teritoriul GAL PODGORIA MINIŞ-MĂDERAT</t>
  </si>
  <si>
    <t>M 2.3 Sprijin pentru dezvoltarea activităților agricole de către tinerii fermieri din teritoriul GAL PODGORIA MINIŞ-MĂDERAT</t>
  </si>
  <si>
    <t>M 2.4 Certificarea și promovarea produselor agro-alimentare din teritoriul PODGORIA MINIŞ-MĂDERAT</t>
  </si>
  <si>
    <t>M1.1 Sprijin pentru dezvoltarea activităților non-agricole din teritoriul GAL PODGORIA MINIŞ-MĂDERAT</t>
  </si>
  <si>
    <t>M1.2 – Investitii in sectorul public pentru dezvoltarea teritoriul GAL PODGORIA MINIŞ-MĂDERAT</t>
  </si>
  <si>
    <t>M1.3 Crearea si dezvoltarea infrastructurii sociale din teritoriul GAL PODGORIA MINIŞ-MĂDERAT</t>
  </si>
  <si>
    <t>M 1.4 Integrarea populatiei rome din teritoriul GAL PODGORIA MINIŞ-MĂDERAT</t>
  </si>
  <si>
    <t>M 1.5 Infrastructura de banda larga din teritoriul GAL PODGORIA MINIŞ-MĂDERAT</t>
  </si>
  <si>
    <r>
      <t>[1]</t>
    </r>
    <r>
      <rPr>
        <sz val="11"/>
        <color indexed="56"/>
        <rFont val="Trebuchet MS"/>
        <family val="2"/>
      </rPr>
      <t xml:space="preserve"> Va fi completată cu valoarea aferentă teritoriului și populației vizate de SDL, exprimată în Euro.</t>
    </r>
  </si>
  <si>
    <r>
      <t xml:space="preserve">[2] </t>
    </r>
    <r>
      <rPr>
        <sz val="11"/>
        <color indexed="56"/>
        <rFont val="Trebuchet MS"/>
        <family val="2"/>
      </rPr>
      <t>Alocarea financiară pe măsuri va fi stabilită în funcție de nevoile identificate.</t>
    </r>
  </si>
  <si>
    <r>
      <t xml:space="preserve">[3] </t>
    </r>
    <r>
      <rPr>
        <sz val="11"/>
        <color indexed="56"/>
        <rFont val="Trebuchet MS"/>
        <family val="2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</si>
  <si>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sz val="11"/>
        <color indexed="56"/>
        <rFont val="Trebuchet MS"/>
        <family val="2"/>
      </rPr>
      <t>Valoarea nu trebuie să depășească 20% (25% pentru Delta Dunării) din costurile publice totale efectuate pentru această strategie.</t>
    </r>
  </si>
  <si>
    <r>
      <t>[5]</t>
    </r>
    <r>
      <rPr>
        <sz val="11"/>
        <color indexed="56"/>
        <rFont val="Trebuchet MS"/>
        <family val="2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</si>
  <si>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VALOARE SDL COMPONENTA A+B</t>
  </si>
  <si>
    <t>VALOARE TOTALĂ COMPONENTA A+B (EURO)</t>
  </si>
  <si>
    <t>COMPONENTA A+B</t>
  </si>
  <si>
    <t>TOTAL COMPONENTA A+B</t>
  </si>
  <si>
    <r>
      <t>CONTRIBUȚIA PUBLICĂ NERAMBURSABILĂ/ MĂSURĂ</t>
    </r>
    <r>
      <rPr>
        <b/>
        <vertAlign val="superscript"/>
        <sz val="11"/>
        <color indexed="18"/>
        <rFont val="Trebuchet MS"/>
        <family val="2"/>
      </rPr>
      <t>2</t>
    </r>
    <r>
      <rPr>
        <b/>
        <sz val="11"/>
        <color indexed="18"/>
        <rFont val="Trebuchet MS"/>
        <family val="2"/>
      </rPr>
      <t xml:space="preserve"> (FEADR + BUGET NAȚIONAL)
EURO</t>
    </r>
  </si>
  <si>
    <r>
      <t>VALOARE PROCENTUALĂ</t>
    </r>
    <r>
      <rPr>
        <b/>
        <vertAlign val="superscript"/>
        <sz val="11"/>
        <color indexed="18"/>
        <rFont val="Trebuchet MS"/>
        <family val="2"/>
      </rPr>
      <t>3</t>
    </r>
    <r>
      <rPr>
        <b/>
        <sz val="11"/>
        <color indexed="18"/>
        <rFont val="Trebuchet MS"/>
        <family val="2"/>
      </rPr>
      <t xml:space="preserve"> (%)</t>
    </r>
  </si>
  <si>
    <r>
      <t>Cheltuieli de funcționare și animare</t>
    </r>
    <r>
      <rPr>
        <b/>
        <vertAlign val="superscript"/>
        <sz val="11"/>
        <color indexed="18"/>
        <rFont val="Trebuchet MS"/>
        <family val="2"/>
      </rPr>
      <t>4</t>
    </r>
  </si>
  <si>
    <r>
      <t xml:space="preserve">94.882
</t>
    </r>
    <r>
      <rPr>
        <b/>
        <sz val="11"/>
        <color indexed="18"/>
        <rFont val="Trebuchet MS"/>
        <family val="2"/>
      </rPr>
      <t>74.403</t>
    </r>
    <r>
      <rPr>
        <b/>
        <strike/>
        <sz val="11"/>
        <color indexed="10"/>
        <rFont val="Trebuchet MS"/>
        <family val="2"/>
      </rPr>
      <t xml:space="preserve">
</t>
    </r>
  </si>
  <si>
    <r>
      <t xml:space="preserve">237.206
</t>
    </r>
    <r>
      <rPr>
        <b/>
        <sz val="11"/>
        <color indexed="18"/>
        <rFont val="Trebuchet MS"/>
        <family val="2"/>
      </rPr>
      <t>177.202,02</t>
    </r>
    <r>
      <rPr>
        <b/>
        <strike/>
        <sz val="11"/>
        <color indexed="10"/>
        <rFont val="Trebuchet MS"/>
        <family val="2"/>
      </rPr>
      <t xml:space="preserve">
</t>
    </r>
  </si>
  <si>
    <r>
      <t xml:space="preserve">593.015
</t>
    </r>
    <r>
      <rPr>
        <b/>
        <sz val="11"/>
        <color indexed="18"/>
        <rFont val="Trebuchet MS"/>
        <family val="2"/>
      </rPr>
      <t>673.497,98</t>
    </r>
    <r>
      <rPr>
        <b/>
        <strike/>
        <sz val="11"/>
        <color indexed="10"/>
        <rFont val="Trebuchet MS"/>
        <family val="2"/>
      </rPr>
      <t xml:space="preserve">
</t>
    </r>
  </si>
  <si>
    <r>
      <t>CONTRIBUȚIA PUBLICĂ NERAMBURSABILĂ/ MĂSURĂ</t>
    </r>
    <r>
      <rPr>
        <b/>
        <vertAlign val="superscript"/>
        <sz val="11"/>
        <color indexed="18"/>
        <rFont val="Trebuchet MS"/>
        <family val="2"/>
      </rPr>
      <t>2</t>
    </r>
    <r>
      <rPr>
        <b/>
        <sz val="11"/>
        <color indexed="18"/>
        <rFont val="Trebuchet MS"/>
        <family val="2"/>
      </rPr>
      <t xml:space="preserve"> (FEADR + BUGET NAȚIONAL)
EURO</t>
    </r>
  </si>
  <si>
    <r>
      <t xml:space="preserve">
</t>
    </r>
    <r>
      <rPr>
        <b/>
        <sz val="11"/>
        <color indexed="18"/>
        <rFont val="Trebuchet MS"/>
        <family val="2"/>
      </rPr>
      <t>74.403</t>
    </r>
    <r>
      <rPr>
        <b/>
        <strike/>
        <sz val="11"/>
        <color indexed="10"/>
        <rFont val="Trebuchet MS"/>
        <family val="2"/>
      </rPr>
      <t xml:space="preserve">
</t>
    </r>
  </si>
  <si>
    <r>
      <t xml:space="preserve">
</t>
    </r>
    <r>
      <rPr>
        <b/>
        <sz val="11"/>
        <color indexed="18"/>
        <rFont val="Trebuchet MS"/>
        <family val="2"/>
      </rPr>
      <t>177.202,02</t>
    </r>
    <r>
      <rPr>
        <b/>
        <strike/>
        <sz val="11"/>
        <color indexed="10"/>
        <rFont val="Trebuchet MS"/>
        <family val="2"/>
      </rPr>
      <t xml:space="preserve">
</t>
    </r>
  </si>
  <si>
    <r>
      <rPr>
        <b/>
        <strike/>
        <sz val="11"/>
        <color indexed="10"/>
        <rFont val="Trebuchet MS"/>
        <family val="2"/>
      </rPr>
      <t>105.000</t>
    </r>
    <r>
      <rPr>
        <b/>
        <strike/>
        <sz val="11"/>
        <color indexed="18"/>
        <rFont val="Trebuchet MS"/>
        <family val="2"/>
      </rPr>
      <t xml:space="preserve">
</t>
    </r>
    <r>
      <rPr>
        <b/>
        <u val="single"/>
        <sz val="11"/>
        <color indexed="30"/>
        <rFont val="Trebuchet MS"/>
        <family val="2"/>
      </rPr>
      <t>45.000</t>
    </r>
  </si>
  <si>
    <r>
      <rPr>
        <b/>
        <strike/>
        <sz val="11"/>
        <color indexed="10"/>
        <rFont val="Trebuchet MS"/>
        <family val="2"/>
      </rPr>
      <t>803.177,60</t>
    </r>
    <r>
      <rPr>
        <b/>
        <strike/>
        <sz val="11"/>
        <color indexed="18"/>
        <rFont val="Trebuchet MS"/>
        <family val="2"/>
      </rPr>
      <t xml:space="preserve">
</t>
    </r>
    <r>
      <rPr>
        <b/>
        <u val="single"/>
        <sz val="11"/>
        <color indexed="30"/>
        <rFont val="Trebuchet MS"/>
        <family val="2"/>
      </rPr>
      <t>743.177,60</t>
    </r>
  </si>
  <si>
    <r>
      <rPr>
        <b/>
        <strike/>
        <sz val="11"/>
        <color indexed="10"/>
        <rFont val="Trebuchet MS"/>
        <family val="2"/>
      </rPr>
      <t xml:space="preserve">18,54%
</t>
    </r>
    <r>
      <rPr>
        <b/>
        <u val="single"/>
        <sz val="11"/>
        <color indexed="30"/>
        <rFont val="Trebuchet MS"/>
        <family val="2"/>
      </rPr>
      <t>17,15%</t>
    </r>
  </si>
  <si>
    <r>
      <t xml:space="preserve">
673.497,98</t>
    </r>
    <r>
      <rPr>
        <b/>
        <strike/>
        <sz val="11"/>
        <color indexed="10"/>
        <rFont val="Trebuchet MS"/>
        <family val="2"/>
      </rPr>
      <t xml:space="preserve">
</t>
    </r>
    <r>
      <rPr>
        <b/>
        <u val="single"/>
        <sz val="11"/>
        <color indexed="30"/>
        <rFont val="Trebuchet MS"/>
        <family val="2"/>
      </rPr>
      <t>779.221,38</t>
    </r>
  </si>
  <si>
    <r>
      <rPr>
        <b/>
        <strike/>
        <sz val="11"/>
        <color indexed="10"/>
        <rFont val="Trebuchet MS"/>
        <family val="2"/>
      </rPr>
      <t xml:space="preserve">1.628.513,40
</t>
    </r>
    <r>
      <rPr>
        <b/>
        <u val="single"/>
        <sz val="11"/>
        <color indexed="30"/>
        <rFont val="Trebuchet MS"/>
        <family val="2"/>
      </rPr>
      <t>1.582.790</t>
    </r>
  </si>
  <si>
    <r>
      <rPr>
        <b/>
        <strike/>
        <sz val="11"/>
        <color indexed="10"/>
        <rFont val="Trebuchet MS"/>
        <family val="2"/>
      </rPr>
      <t xml:space="preserve">2.647.796,40
</t>
    </r>
    <r>
      <rPr>
        <b/>
        <u val="single"/>
        <sz val="11"/>
        <color indexed="30"/>
        <rFont val="Trebuchet MS"/>
        <family val="2"/>
      </rPr>
      <t>2.707.796,40</t>
    </r>
  </si>
  <si>
    <r>
      <rPr>
        <b/>
        <strike/>
        <sz val="11"/>
        <color indexed="10"/>
        <rFont val="Trebuchet MS"/>
        <family val="2"/>
      </rPr>
      <t xml:space="preserve">
61,12%
</t>
    </r>
    <r>
      <rPr>
        <b/>
        <u val="single"/>
        <sz val="11"/>
        <color indexed="30"/>
        <rFont val="Trebuchet MS"/>
        <family val="2"/>
      </rPr>
      <t>62,50%</t>
    </r>
  </si>
  <si>
    <t>M1.2 Investitii in sectorul public pentru dezvoltarea teritoriul GAL PODGORIA MINIŞ-MĂDERAT</t>
  </si>
  <si>
    <r>
      <t>CONTRIBUȚIA PUBLICĂ NERAMBURSABILĂ/ MĂSURĂ</t>
    </r>
    <r>
      <rPr>
        <b/>
        <vertAlign val="superscript"/>
        <sz val="11"/>
        <color indexed="56"/>
        <rFont val="Trebuchet MS"/>
        <family val="2"/>
      </rPr>
      <t>2</t>
    </r>
    <r>
      <rPr>
        <b/>
        <sz val="11"/>
        <color indexed="56"/>
        <rFont val="Trebuchet MS"/>
        <family val="2"/>
      </rPr>
      <t xml:space="preserve"> (FEADR + BUGET NAȚIONAL)
EURO</t>
    </r>
  </si>
  <si>
    <r>
      <t>VALOARE PROCENTUALĂ</t>
    </r>
    <r>
      <rPr>
        <b/>
        <vertAlign val="superscript"/>
        <sz val="11"/>
        <color indexed="56"/>
        <rFont val="Trebuchet MS"/>
        <family val="2"/>
      </rPr>
      <t>3</t>
    </r>
    <r>
      <rPr>
        <b/>
        <sz val="11"/>
        <color indexed="56"/>
        <rFont val="Trebuchet MS"/>
        <family val="2"/>
      </rPr>
      <t xml:space="preserve"> (%)</t>
    </r>
  </si>
  <si>
    <r>
      <t xml:space="preserve">
</t>
    </r>
    <r>
      <rPr>
        <b/>
        <sz val="11"/>
        <color indexed="56"/>
        <rFont val="Trebuchet MS"/>
        <family val="2"/>
      </rPr>
      <t>45.000</t>
    </r>
  </si>
  <si>
    <r>
      <t xml:space="preserve">
</t>
    </r>
    <r>
      <rPr>
        <b/>
        <sz val="11"/>
        <color indexed="56"/>
        <rFont val="Trebuchet MS"/>
        <family val="2"/>
      </rPr>
      <t>74.403</t>
    </r>
    <r>
      <rPr>
        <b/>
        <strike/>
        <sz val="11"/>
        <color indexed="56"/>
        <rFont val="Trebuchet MS"/>
        <family val="2"/>
      </rPr>
      <t xml:space="preserve">
</t>
    </r>
  </si>
  <si>
    <r>
      <t>Cheltuieli de funcționare și animare</t>
    </r>
    <r>
      <rPr>
        <b/>
        <vertAlign val="superscript"/>
        <sz val="11"/>
        <color indexed="56"/>
        <rFont val="Trebuchet MS"/>
        <family val="2"/>
      </rPr>
      <t>4</t>
    </r>
  </si>
  <si>
    <r>
      <t>[1]</t>
    </r>
    <r>
      <rPr>
        <sz val="11"/>
        <color indexed="56"/>
        <rFont val="Trebuchet MS"/>
        <family val="2"/>
      </rPr>
      <t xml:space="preserve"> Va fi completată cu valoarea aferentă teritoriului și populației vizate de SDL, exprimată în Euro.</t>
    </r>
  </si>
  <si>
    <r>
      <t xml:space="preserve">[2] </t>
    </r>
    <r>
      <rPr>
        <sz val="11"/>
        <color indexed="56"/>
        <rFont val="Trebuchet MS"/>
        <family val="2"/>
      </rPr>
      <t>Alocarea financiară pe măsuri va fi stabilită în funcție de nevoile identificate.</t>
    </r>
  </si>
  <si>
    <r>
      <t xml:space="preserve">[3] </t>
    </r>
    <r>
      <rPr>
        <sz val="11"/>
        <color indexed="56"/>
        <rFont val="Trebuchet MS"/>
        <family val="2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</si>
  <si>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sz val="11"/>
        <color indexed="56"/>
        <rFont val="Trebuchet MS"/>
        <family val="2"/>
      </rPr>
      <t>Valoarea nu trebuie să depășească 20% (25% pentru Delta Dunării) din costurile publice totale efectuate pentru această strategie.</t>
    </r>
  </si>
  <si>
    <r>
      <t>[5]</t>
    </r>
    <r>
      <rPr>
        <sz val="11"/>
        <color indexed="56"/>
        <rFont val="Trebuchet MS"/>
        <family val="2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</si>
  <si>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r>
      <t>100%
90</t>
    </r>
    <r>
      <rPr>
        <b/>
        <sz val="11"/>
        <color indexed="56"/>
        <rFont val="Trebuchet MS"/>
        <family val="2"/>
      </rPr>
      <t>%</t>
    </r>
  </si>
  <si>
    <t>M 1.5 Infrastructura de banda larga din teritoriul GAL PODGORIA MINIŞ-MĂDERAT - INVESTI-ȚII CONEXE</t>
  </si>
  <si>
    <t>Anexa 4 - Planul de finanțare</t>
  </si>
  <si>
    <r>
      <t xml:space="preserve">
</t>
    </r>
    <r>
      <rPr>
        <b/>
        <sz val="11"/>
        <color indexed="56"/>
        <rFont val="Trebuchet MS"/>
        <family val="2"/>
      </rPr>
      <t>4.999,48</t>
    </r>
  </si>
  <si>
    <r>
      <t xml:space="preserve">
</t>
    </r>
    <r>
      <rPr>
        <b/>
        <sz val="11"/>
        <color indexed="56"/>
        <rFont val="Trebuchet MS"/>
        <family val="2"/>
      </rPr>
      <t>672.490,54</t>
    </r>
  </si>
  <si>
    <r>
      <t xml:space="preserve">
</t>
    </r>
    <r>
      <rPr>
        <b/>
        <sz val="11"/>
        <color indexed="56"/>
        <rFont val="Trebuchet MS"/>
        <family val="2"/>
      </rPr>
      <t>176.957,51</t>
    </r>
    <r>
      <rPr>
        <b/>
        <strike/>
        <sz val="11"/>
        <color indexed="56"/>
        <rFont val="Trebuchet MS"/>
        <family val="2"/>
      </rPr>
      <t xml:space="preserve">
</t>
    </r>
  </si>
  <si>
    <r>
      <rPr>
        <b/>
        <strike/>
        <sz val="11"/>
        <color indexed="10"/>
        <rFont val="Trebuchet MS"/>
        <family val="2"/>
      </rPr>
      <t xml:space="preserve">
</t>
    </r>
    <r>
      <rPr>
        <b/>
        <sz val="11"/>
        <color indexed="56"/>
        <rFont val="Trebuchet MS"/>
        <family val="2"/>
      </rPr>
      <t>2.514.326,73</t>
    </r>
  </si>
  <si>
    <r>
      <rPr>
        <b/>
        <strike/>
        <sz val="11"/>
        <color indexed="56"/>
        <rFont val="Trebuchet MS"/>
        <family val="2"/>
      </rPr>
      <t xml:space="preserve">
</t>
    </r>
    <r>
      <rPr>
        <b/>
        <sz val="11"/>
        <color indexed="56"/>
        <rFont val="Trebuchet MS"/>
        <family val="2"/>
      </rPr>
      <t>1.496.295,68</t>
    </r>
  </si>
  <si>
    <r>
      <rPr>
        <b/>
        <strike/>
        <sz val="11"/>
        <color indexed="10"/>
        <rFont val="Trebuchet MS"/>
        <family val="2"/>
      </rPr>
      <t xml:space="preserve">708.314,79
</t>
    </r>
    <r>
      <rPr>
        <b/>
        <sz val="11"/>
        <color indexed="18"/>
        <rFont val="Trebuchet MS"/>
        <family val="2"/>
      </rPr>
      <t>825.072,39</t>
    </r>
  </si>
  <si>
    <r>
      <t xml:space="preserve">4.332.467
</t>
    </r>
    <r>
      <rPr>
        <b/>
        <sz val="11"/>
        <color indexed="56"/>
        <rFont val="Trebuchet MS"/>
        <family val="2"/>
      </rPr>
      <t>4.478.414</t>
    </r>
  </si>
  <si>
    <r>
      <t xml:space="preserve">866.493
</t>
    </r>
    <r>
      <rPr>
        <b/>
        <sz val="11"/>
        <color indexed="18"/>
        <rFont val="Trebuchet MS"/>
        <family val="2"/>
      </rPr>
      <t>895.682,40</t>
    </r>
  </si>
  <si>
    <r>
      <t xml:space="preserve">4.332.467
</t>
    </r>
    <r>
      <rPr>
        <b/>
        <sz val="11"/>
        <color indexed="18"/>
        <rFont val="Trebuchet MS"/>
        <family val="2"/>
      </rPr>
      <t>4.478.414</t>
    </r>
  </si>
  <si>
    <r>
      <rPr>
        <b/>
        <strike/>
        <sz val="11"/>
        <color indexed="56"/>
        <rFont val="Trebuchet MS"/>
        <family val="2"/>
      </rPr>
      <t xml:space="preserve">
</t>
    </r>
    <r>
      <rPr>
        <b/>
        <strike/>
        <sz val="11"/>
        <color indexed="10"/>
        <rFont val="Trebuchet MS"/>
        <family val="2"/>
      </rPr>
      <t xml:space="preserve">21,85%
</t>
    </r>
    <r>
      <rPr>
        <b/>
        <sz val="11"/>
        <color indexed="56"/>
        <rFont val="Trebuchet MS"/>
        <family val="2"/>
      </rPr>
      <t>23,75%</t>
    </r>
  </si>
  <si>
    <r>
      <rPr>
        <b/>
        <strike/>
        <sz val="11"/>
        <color indexed="10"/>
        <rFont val="Trebuchet MS"/>
        <family val="2"/>
      </rPr>
      <t xml:space="preserve">0,12%
</t>
    </r>
    <r>
      <rPr>
        <b/>
        <sz val="11"/>
        <color indexed="56"/>
        <rFont val="Trebuchet MS"/>
        <family val="2"/>
      </rPr>
      <t>0,11%</t>
    </r>
  </si>
  <si>
    <r>
      <rPr>
        <b/>
        <strike/>
        <sz val="11"/>
        <color indexed="56"/>
        <rFont val="Trebuchet MS"/>
        <family val="2"/>
      </rPr>
      <t xml:space="preserve">
</t>
    </r>
    <r>
      <rPr>
        <b/>
        <strike/>
        <sz val="11"/>
        <color indexed="10"/>
        <rFont val="Trebuchet MS"/>
        <family val="2"/>
      </rPr>
      <t xml:space="preserve">58,03%
</t>
    </r>
    <r>
      <rPr>
        <b/>
        <sz val="11"/>
        <color indexed="56"/>
        <rFont val="Trebuchet MS"/>
        <family val="2"/>
      </rPr>
      <t>56,14%</t>
    </r>
  </si>
  <si>
    <r>
      <rPr>
        <b/>
        <strike/>
        <sz val="11"/>
        <color indexed="56"/>
        <rFont val="Trebuchet MS"/>
        <family val="2"/>
      </rPr>
      <t xml:space="preserve">
</t>
    </r>
    <r>
      <rPr>
        <b/>
        <strike/>
        <sz val="11"/>
        <color indexed="10"/>
        <rFont val="Trebuchet MS"/>
        <family val="2"/>
      </rPr>
      <t xml:space="preserve">946.647,79
</t>
    </r>
    <r>
      <rPr>
        <b/>
        <sz val="11"/>
        <color indexed="56"/>
        <rFont val="Trebuchet MS"/>
        <family val="2"/>
      </rPr>
      <t>1.063.405,39</t>
    </r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</si>
</sst>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_-* #,##0_-;\-* #,##0_-;_-* &quot;-&quot;_-;_-@_-"/>
    <numFmt numFmtId="165" formatCode="_-* #,##0.00_-;\-* #,##0.00_-;_-* &quot;-&quot;??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Trebuchet MS"/>
      <family val="2"/>
    </font>
    <font>
      <b/>
      <vertAlign val="superscript"/>
      <sz val="11"/>
      <color indexed="62"/>
      <name val="Trebuchet MS"/>
      <family val="2"/>
    </font>
    <font>
      <sz val="11"/>
      <color indexed="56"/>
      <name val="Trebuchet MS"/>
      <family val="2"/>
    </font>
    <font>
      <b/>
      <sz val="11"/>
      <color indexed="18"/>
      <name val="Trebuchet MS"/>
      <family val="2"/>
    </font>
    <font>
      <b/>
      <vertAlign val="superscript"/>
      <sz val="11"/>
      <color indexed="18"/>
      <name val="Trebuchet MS"/>
      <family val="2"/>
    </font>
    <font>
      <b/>
      <strike/>
      <sz val="11"/>
      <color indexed="10"/>
      <name val="Trebuchet MS"/>
      <family val="2"/>
    </font>
    <font>
      <b/>
      <strike/>
      <sz val="11"/>
      <color indexed="18"/>
      <name val="Trebuchet MS"/>
      <family val="2"/>
    </font>
    <font>
      <b/>
      <u val="single"/>
      <sz val="11"/>
      <color indexed="30"/>
      <name val="Trebuchet MS"/>
      <family val="2"/>
    </font>
    <font>
      <b/>
      <sz val="11"/>
      <color indexed="56"/>
      <name val="Trebuchet MS"/>
      <family val="2"/>
    </font>
    <font>
      <b/>
      <vertAlign val="superscript"/>
      <sz val="11"/>
      <color indexed="56"/>
      <name val="Trebuchet MS"/>
      <family val="2"/>
    </font>
    <font>
      <b/>
      <strike/>
      <sz val="11"/>
      <color indexed="56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b/>
      <sz val="11"/>
      <color indexed="9"/>
      <name val="Trebuchet MS"/>
      <family val="2"/>
    </font>
    <font>
      <vertAlign val="superscript"/>
      <sz val="11"/>
      <color indexed="56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vertAlign val="superscript"/>
      <sz val="11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rgb="FF3F3F76"/>
      <name val="Trebuchet MS"/>
      <family val="2"/>
    </font>
    <font>
      <sz val="11"/>
      <color theme="0"/>
      <name val="Trebuchet MS"/>
      <family val="2"/>
    </font>
    <font>
      <b/>
      <sz val="11"/>
      <color theme="0"/>
      <name val="Trebuchet MS"/>
      <family val="2"/>
    </font>
    <font>
      <b/>
      <sz val="11"/>
      <color theme="4" tint="-0.4999699890613556"/>
      <name val="Trebuchet MS"/>
      <family val="2"/>
    </font>
    <font>
      <b/>
      <strike/>
      <sz val="11"/>
      <color rgb="FFFF0000"/>
      <name val="Trebuchet MS"/>
      <family val="2"/>
    </font>
    <font>
      <b/>
      <strike/>
      <sz val="11"/>
      <color theme="4" tint="-0.4999699890613556"/>
      <name val="Trebuchet MS"/>
      <family val="2"/>
    </font>
    <font>
      <b/>
      <sz val="11"/>
      <color rgb="FF002060"/>
      <name val="Trebuchet MS"/>
      <family val="2"/>
    </font>
    <font>
      <b/>
      <strike/>
      <sz val="11"/>
      <color rgb="FF002060"/>
      <name val="Trebuchet MS"/>
      <family val="2"/>
    </font>
    <font>
      <vertAlign val="superscript"/>
      <sz val="11"/>
      <color theme="3"/>
      <name val="Trebuchet MS"/>
      <family val="2"/>
    </font>
    <font>
      <vertAlign val="superscript"/>
      <sz val="11"/>
      <color rgb="FF00206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vertical="center"/>
    </xf>
    <xf numFmtId="0" fontId="58" fillId="30" borderId="1" xfId="54" applyFont="1" applyAlignment="1">
      <alignment wrapText="1"/>
    </xf>
    <xf numFmtId="3" fontId="58" fillId="33" borderId="1" xfId="54" applyNumberFormat="1" applyFont="1" applyFill="1" applyAlignment="1">
      <alignment wrapText="1"/>
    </xf>
    <xf numFmtId="0" fontId="58" fillId="0" borderId="10" xfId="54" applyFont="1" applyFill="1" applyBorder="1" applyAlignment="1">
      <alignment/>
    </xf>
    <xf numFmtId="0" fontId="58" fillId="0" borderId="11" xfId="54" applyFont="1" applyFill="1" applyBorder="1" applyAlignment="1">
      <alignment/>
    </xf>
    <xf numFmtId="0" fontId="58" fillId="33" borderId="12" xfId="54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36" fillId="0" borderId="0" xfId="0" applyFont="1" applyAlignment="1">
      <alignment/>
    </xf>
    <xf numFmtId="0" fontId="60" fillId="0" borderId="0" xfId="0" applyFont="1" applyAlignment="1">
      <alignment/>
    </xf>
    <xf numFmtId="10" fontId="58" fillId="34" borderId="12" xfId="54" applyNumberFormat="1" applyFont="1" applyFill="1" applyBorder="1" applyAlignment="1">
      <alignment vertical="center" wrapText="1"/>
    </xf>
    <xf numFmtId="0" fontId="58" fillId="34" borderId="12" xfId="54" applyFont="1" applyFill="1" applyBorder="1" applyAlignment="1">
      <alignment horizontal="center" vertical="center" wrapText="1"/>
    </xf>
    <xf numFmtId="0" fontId="58" fillId="30" borderId="12" xfId="54" applyFont="1" applyBorder="1" applyAlignment="1">
      <alignment horizontal="center" vertical="center" wrapText="1"/>
    </xf>
    <xf numFmtId="0" fontId="58" fillId="33" borderId="12" xfId="54" applyFont="1" applyFill="1" applyBorder="1" applyAlignment="1">
      <alignment horizontal="center" vertical="center" wrapText="1"/>
    </xf>
    <xf numFmtId="10" fontId="58" fillId="33" borderId="12" xfId="54" applyNumberFormat="1" applyFont="1" applyFill="1" applyBorder="1" applyAlignment="1">
      <alignment horizontal="center" vertical="center" wrapText="1"/>
    </xf>
    <xf numFmtId="3" fontId="58" fillId="33" borderId="12" xfId="54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8" fillId="33" borderId="12" xfId="54" applyNumberFormat="1" applyFont="1" applyFill="1" applyBorder="1" applyAlignment="1">
      <alignment horizontal="center" vertical="center" wrapText="1"/>
    </xf>
    <xf numFmtId="10" fontId="58" fillId="33" borderId="12" xfId="54" applyNumberFormat="1" applyFont="1" applyFill="1" applyBorder="1" applyAlignment="1">
      <alignment horizontal="center" vertical="center" wrapText="1"/>
    </xf>
    <xf numFmtId="0" fontId="61" fillId="30" borderId="12" xfId="54" applyFont="1" applyBorder="1" applyAlignment="1">
      <alignment horizontal="center" vertical="center" wrapText="1"/>
    </xf>
    <xf numFmtId="0" fontId="61" fillId="33" borderId="12" xfId="54" applyFont="1" applyFill="1" applyBorder="1" applyAlignment="1">
      <alignment vertical="center" wrapText="1"/>
    </xf>
    <xf numFmtId="10" fontId="61" fillId="33" borderId="12" xfId="54" applyNumberFormat="1" applyFont="1" applyFill="1" applyBorder="1" applyAlignment="1">
      <alignment horizontal="center" vertical="center" wrapText="1"/>
    </xf>
    <xf numFmtId="4" fontId="61" fillId="33" borderId="12" xfId="54" applyNumberFormat="1" applyFont="1" applyFill="1" applyBorder="1" applyAlignment="1">
      <alignment horizontal="center" vertical="center" wrapText="1"/>
    </xf>
    <xf numFmtId="3" fontId="61" fillId="33" borderId="12" xfId="54" applyNumberFormat="1" applyFont="1" applyFill="1" applyBorder="1" applyAlignment="1">
      <alignment horizontal="center" vertical="center" wrapText="1"/>
    </xf>
    <xf numFmtId="0" fontId="61" fillId="33" borderId="12" xfId="54" applyFont="1" applyFill="1" applyBorder="1" applyAlignment="1">
      <alignment horizontal="center" vertical="center" wrapText="1"/>
    </xf>
    <xf numFmtId="0" fontId="61" fillId="34" borderId="12" xfId="54" applyFont="1" applyFill="1" applyBorder="1" applyAlignment="1">
      <alignment horizontal="center" vertical="center" wrapText="1"/>
    </xf>
    <xf numFmtId="10" fontId="61" fillId="34" borderId="12" xfId="54" applyNumberFormat="1" applyFont="1" applyFill="1" applyBorder="1" applyAlignment="1">
      <alignment vertical="center" wrapText="1"/>
    </xf>
    <xf numFmtId="4" fontId="62" fillId="33" borderId="12" xfId="54" applyNumberFormat="1" applyFont="1" applyFill="1" applyBorder="1" applyAlignment="1">
      <alignment horizontal="center" vertical="center" wrapText="1"/>
    </xf>
    <xf numFmtId="3" fontId="62" fillId="33" borderId="12" xfId="54" applyNumberFormat="1" applyFont="1" applyFill="1" applyBorder="1" applyAlignment="1">
      <alignment horizontal="center" vertical="center" wrapText="1"/>
    </xf>
    <xf numFmtId="0" fontId="61" fillId="30" borderId="12" xfId="54" applyFont="1" applyBorder="1" applyAlignment="1">
      <alignment horizontal="center" vertical="center" wrapText="1"/>
    </xf>
    <xf numFmtId="0" fontId="61" fillId="33" borderId="12" xfId="54" applyFont="1" applyFill="1" applyBorder="1" applyAlignment="1">
      <alignment horizontal="center" vertical="center" wrapText="1"/>
    </xf>
    <xf numFmtId="4" fontId="61" fillId="33" borderId="12" xfId="54" applyNumberFormat="1" applyFont="1" applyFill="1" applyBorder="1" applyAlignment="1">
      <alignment horizontal="center" vertical="center" wrapText="1"/>
    </xf>
    <xf numFmtId="10" fontId="61" fillId="33" borderId="12" xfId="54" applyNumberFormat="1" applyFont="1" applyFill="1" applyBorder="1" applyAlignment="1">
      <alignment horizontal="center" vertical="center" wrapText="1"/>
    </xf>
    <xf numFmtId="0" fontId="61" fillId="34" borderId="12" xfId="54" applyFont="1" applyFill="1" applyBorder="1" applyAlignment="1">
      <alignment horizontal="center" vertical="center" wrapText="1"/>
    </xf>
    <xf numFmtId="3" fontId="63" fillId="33" borderId="12" xfId="54" applyNumberFormat="1" applyFont="1" applyFill="1" applyBorder="1" applyAlignment="1">
      <alignment horizontal="center" vertical="center" wrapText="1"/>
    </xf>
    <xf numFmtId="0" fontId="64" fillId="30" borderId="12" xfId="54" applyFont="1" applyBorder="1" applyAlignment="1">
      <alignment horizontal="center" vertical="center" wrapText="1"/>
    </xf>
    <xf numFmtId="0" fontId="64" fillId="33" borderId="12" xfId="54" applyFont="1" applyFill="1" applyBorder="1" applyAlignment="1">
      <alignment vertical="center" wrapText="1"/>
    </xf>
    <xf numFmtId="10" fontId="64" fillId="33" borderId="12" xfId="54" applyNumberFormat="1" applyFont="1" applyFill="1" applyBorder="1" applyAlignment="1">
      <alignment horizontal="center" vertical="center" wrapText="1"/>
    </xf>
    <xf numFmtId="4" fontId="64" fillId="33" borderId="12" xfId="54" applyNumberFormat="1" applyFont="1" applyFill="1" applyBorder="1" applyAlignment="1">
      <alignment horizontal="center" vertical="center" wrapText="1"/>
    </xf>
    <xf numFmtId="3" fontId="65" fillId="33" borderId="12" xfId="54" applyNumberFormat="1" applyFont="1" applyFill="1" applyBorder="1" applyAlignment="1">
      <alignment horizontal="center" vertical="center" wrapText="1"/>
    </xf>
    <xf numFmtId="0" fontId="64" fillId="33" borderId="12" xfId="54" applyFont="1" applyFill="1" applyBorder="1" applyAlignment="1">
      <alignment horizontal="left" vertical="center" wrapText="1"/>
    </xf>
    <xf numFmtId="3" fontId="64" fillId="33" borderId="12" xfId="54" applyNumberFormat="1" applyFont="1" applyFill="1" applyBorder="1" applyAlignment="1">
      <alignment horizontal="center" vertical="center" wrapText="1"/>
    </xf>
    <xf numFmtId="0" fontId="64" fillId="33" borderId="12" xfId="54" applyFont="1" applyFill="1" applyBorder="1" applyAlignment="1">
      <alignment horizontal="center" vertical="center" wrapText="1"/>
    </xf>
    <xf numFmtId="4" fontId="65" fillId="33" borderId="12" xfId="54" applyNumberFormat="1" applyFont="1" applyFill="1" applyBorder="1" applyAlignment="1">
      <alignment horizontal="center" vertical="center" wrapText="1"/>
    </xf>
    <xf numFmtId="0" fontId="64" fillId="34" borderId="12" xfId="54" applyFont="1" applyFill="1" applyBorder="1" applyAlignment="1">
      <alignment horizontal="center" vertical="center" wrapText="1"/>
    </xf>
    <xf numFmtId="10" fontId="64" fillId="34" borderId="12" xfId="54" applyNumberFormat="1" applyFont="1" applyFill="1" applyBorder="1" applyAlignment="1">
      <alignment vertical="center" wrapText="1"/>
    </xf>
    <xf numFmtId="3" fontId="62" fillId="33" borderId="12" xfId="54" applyNumberFormat="1" applyFont="1" applyFill="1" applyBorder="1" applyAlignment="1">
      <alignment horizontal="center" vertical="center" wrapText="1"/>
    </xf>
    <xf numFmtId="4" fontId="10" fillId="33" borderId="12" xfId="54" applyNumberFormat="1" applyFont="1" applyFill="1" applyBorder="1" applyAlignment="1">
      <alignment horizontal="center" vertical="center" wrapText="1"/>
    </xf>
    <xf numFmtId="4" fontId="64" fillId="33" borderId="12" xfId="54" applyNumberFormat="1" applyFont="1" applyFill="1" applyBorder="1" applyAlignment="1">
      <alignment horizontal="center" vertical="center" wrapText="1"/>
    </xf>
    <xf numFmtId="3" fontId="58" fillId="33" borderId="1" xfId="54" applyNumberFormat="1" applyFont="1" applyFill="1" applyAlignment="1">
      <alignment vertical="top" wrapText="1"/>
    </xf>
    <xf numFmtId="3" fontId="62" fillId="33" borderId="1" xfId="54" applyNumberFormat="1" applyFont="1" applyFill="1" applyAlignment="1">
      <alignment vertical="top" wrapText="1"/>
    </xf>
    <xf numFmtId="10" fontId="64" fillId="33" borderId="12" xfId="54" applyNumberFormat="1" applyFont="1" applyFill="1" applyBorder="1" applyAlignment="1">
      <alignment horizontal="center" vertical="center" wrapText="1"/>
    </xf>
    <xf numFmtId="0" fontId="58" fillId="30" borderId="10" xfId="54" applyFont="1" applyBorder="1" applyAlignment="1">
      <alignment horizontal="center" wrapText="1"/>
    </xf>
    <xf numFmtId="0" fontId="58" fillId="30" borderId="11" xfId="54" applyFont="1" applyBorder="1" applyAlignment="1">
      <alignment horizontal="center" wrapText="1"/>
    </xf>
    <xf numFmtId="0" fontId="58" fillId="30" borderId="12" xfId="54" applyFont="1" applyBorder="1" applyAlignment="1">
      <alignment horizontal="center" vertical="center" wrapText="1"/>
    </xf>
    <xf numFmtId="0" fontId="58" fillId="33" borderId="12" xfId="54" applyFont="1" applyFill="1" applyBorder="1" applyAlignment="1">
      <alignment horizontal="center" vertical="center" wrapText="1"/>
    </xf>
    <xf numFmtId="3" fontId="58" fillId="33" borderId="12" xfId="54" applyNumberFormat="1" applyFont="1" applyFill="1" applyBorder="1" applyAlignment="1">
      <alignment horizontal="center" vertical="center" wrapText="1"/>
    </xf>
    <xf numFmtId="10" fontId="58" fillId="33" borderId="12" xfId="54" applyNumberFormat="1" applyFont="1" applyFill="1" applyBorder="1" applyAlignment="1">
      <alignment horizontal="center" vertical="center" wrapText="1"/>
    </xf>
    <xf numFmtId="0" fontId="58" fillId="34" borderId="12" xfId="54" applyFont="1" applyFill="1" applyBorder="1" applyAlignment="1">
      <alignment horizontal="center" vertical="center" wrapText="1"/>
    </xf>
    <xf numFmtId="3" fontId="58" fillId="34" borderId="12" xfId="54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58" fillId="35" borderId="12" xfId="54" applyFont="1" applyFill="1" applyBorder="1" applyAlignment="1">
      <alignment horizontal="center" vertical="center" wrapText="1"/>
    </xf>
    <xf numFmtId="3" fontId="58" fillId="35" borderId="12" xfId="54" applyNumberFormat="1" applyFont="1" applyFill="1" applyBorder="1" applyAlignment="1">
      <alignment horizontal="center" vertical="center" wrapText="1"/>
    </xf>
    <xf numFmtId="0" fontId="61" fillId="35" borderId="12" xfId="54" applyFont="1" applyFill="1" applyBorder="1" applyAlignment="1">
      <alignment horizontal="center" vertical="center" wrapText="1"/>
    </xf>
    <xf numFmtId="3" fontId="61" fillId="35" borderId="13" xfId="54" applyNumberFormat="1" applyFont="1" applyFill="1" applyBorder="1" applyAlignment="1">
      <alignment horizontal="center" vertical="center" wrapText="1"/>
    </xf>
    <xf numFmtId="3" fontId="61" fillId="35" borderId="14" xfId="54" applyNumberFormat="1" applyFont="1" applyFill="1" applyBorder="1" applyAlignment="1">
      <alignment horizontal="center" vertical="center" wrapText="1"/>
    </xf>
    <xf numFmtId="3" fontId="61" fillId="35" borderId="15" xfId="54" applyNumberFormat="1" applyFont="1" applyFill="1" applyBorder="1" applyAlignment="1">
      <alignment horizontal="center" vertical="center" wrapText="1"/>
    </xf>
    <xf numFmtId="0" fontId="61" fillId="30" borderId="12" xfId="54" applyFont="1" applyBorder="1" applyAlignment="1">
      <alignment horizontal="center" vertical="center" wrapText="1"/>
    </xf>
    <xf numFmtId="0" fontId="61" fillId="33" borderId="12" xfId="54" applyFont="1" applyFill="1" applyBorder="1" applyAlignment="1">
      <alignment horizontal="center" vertical="center" wrapText="1"/>
    </xf>
    <xf numFmtId="4" fontId="61" fillId="33" borderId="12" xfId="54" applyNumberFormat="1" applyFont="1" applyFill="1" applyBorder="1" applyAlignment="1">
      <alignment horizontal="center" vertical="center" wrapText="1"/>
    </xf>
    <xf numFmtId="10" fontId="61" fillId="33" borderId="12" xfId="54" applyNumberFormat="1" applyFont="1" applyFill="1" applyBorder="1" applyAlignment="1">
      <alignment horizontal="center" vertical="center" wrapText="1"/>
    </xf>
    <xf numFmtId="0" fontId="61" fillId="34" borderId="12" xfId="54" applyFont="1" applyFill="1" applyBorder="1" applyAlignment="1">
      <alignment horizontal="center" vertical="center" wrapText="1"/>
    </xf>
    <xf numFmtId="3" fontId="61" fillId="34" borderId="12" xfId="54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64" fillId="35" borderId="12" xfId="54" applyFont="1" applyFill="1" applyBorder="1" applyAlignment="1">
      <alignment horizontal="center" vertical="center" wrapText="1"/>
    </xf>
    <xf numFmtId="3" fontId="62" fillId="35" borderId="13" xfId="54" applyNumberFormat="1" applyFont="1" applyFill="1" applyBorder="1" applyAlignment="1">
      <alignment horizontal="center" vertical="center" wrapText="1"/>
    </xf>
    <xf numFmtId="3" fontId="64" fillId="35" borderId="14" xfId="54" applyNumberFormat="1" applyFont="1" applyFill="1" applyBorder="1" applyAlignment="1">
      <alignment horizontal="center" vertical="center" wrapText="1"/>
    </xf>
    <xf numFmtId="3" fontId="64" fillId="35" borderId="15" xfId="54" applyNumberFormat="1" applyFont="1" applyFill="1" applyBorder="1" applyAlignment="1">
      <alignment horizontal="center" vertical="center" wrapText="1"/>
    </xf>
    <xf numFmtId="0" fontId="64" fillId="30" borderId="12" xfId="54" applyFont="1" applyBorder="1" applyAlignment="1">
      <alignment horizontal="center" vertical="center" wrapText="1"/>
    </xf>
    <xf numFmtId="0" fontId="64" fillId="33" borderId="12" xfId="54" applyFont="1" applyFill="1" applyBorder="1" applyAlignment="1">
      <alignment horizontal="center" vertical="center" wrapText="1"/>
    </xf>
    <xf numFmtId="4" fontId="10" fillId="33" borderId="12" xfId="54" applyNumberFormat="1" applyFont="1" applyFill="1" applyBorder="1" applyAlignment="1">
      <alignment horizontal="center" vertical="center" wrapText="1"/>
    </xf>
    <xf numFmtId="4" fontId="64" fillId="33" borderId="12" xfId="54" applyNumberFormat="1" applyFont="1" applyFill="1" applyBorder="1" applyAlignment="1">
      <alignment horizontal="center" vertical="center" wrapText="1"/>
    </xf>
    <xf numFmtId="10" fontId="10" fillId="33" borderId="12" xfId="54" applyNumberFormat="1" applyFont="1" applyFill="1" applyBorder="1" applyAlignment="1">
      <alignment horizontal="center" vertical="center" wrapText="1"/>
    </xf>
    <xf numFmtId="10" fontId="64" fillId="33" borderId="12" xfId="54" applyNumberFormat="1" applyFont="1" applyFill="1" applyBorder="1" applyAlignment="1">
      <alignment horizontal="center" vertical="center" wrapText="1"/>
    </xf>
    <xf numFmtId="49" fontId="64" fillId="33" borderId="12" xfId="54" applyNumberFormat="1" applyFont="1" applyFill="1" applyBorder="1" applyAlignment="1">
      <alignment horizontal="center" vertical="center" wrapText="1"/>
    </xf>
    <xf numFmtId="0" fontId="64" fillId="34" borderId="12" xfId="54" applyFont="1" applyFill="1" applyBorder="1" applyAlignment="1">
      <alignment horizontal="center" vertical="center" wrapText="1"/>
    </xf>
    <xf numFmtId="3" fontId="62" fillId="34" borderId="12" xfId="54" applyNumberFormat="1" applyFont="1" applyFill="1" applyBorder="1" applyAlignment="1">
      <alignment horizontal="center" vertical="center" wrapText="1"/>
    </xf>
    <xf numFmtId="3" fontId="64" fillId="34" borderId="12" xfId="54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="70" zoomScaleNormal="70" workbookViewId="0" topLeftCell="A1">
      <selection activeCell="B7" sqref="A7:IV7"/>
    </sheetView>
  </sheetViews>
  <sheetFormatPr defaultColWidth="9.140625" defaultRowHeight="15"/>
  <cols>
    <col min="1" max="1" width="17.28125" style="0" customWidth="1"/>
    <col min="2" max="2" width="9.140625" style="0" customWidth="1"/>
    <col min="3" max="3" width="17.140625" style="0" customWidth="1"/>
    <col min="4" max="4" width="15.28125" style="0" customWidth="1"/>
    <col min="5" max="5" width="19.57421875" style="0" customWidth="1"/>
    <col min="6" max="6" width="16.00390625" style="0" customWidth="1"/>
    <col min="7" max="7" width="13.140625" style="0" customWidth="1"/>
  </cols>
  <sheetData>
    <row r="1" spans="1:8" ht="16.5" customHeight="1">
      <c r="A1" s="9" t="s">
        <v>5</v>
      </c>
      <c r="B1" s="5"/>
      <c r="C1" s="5"/>
      <c r="D1" s="5"/>
      <c r="E1" s="5"/>
      <c r="F1" s="5"/>
      <c r="G1" s="5"/>
      <c r="H1" s="2"/>
    </row>
    <row r="2" spans="1:8" ht="16.5">
      <c r="A2" s="10"/>
      <c r="B2" s="5"/>
      <c r="C2" s="5"/>
      <c r="D2" s="5"/>
      <c r="E2" s="5"/>
      <c r="F2" s="5"/>
      <c r="G2" s="5"/>
      <c r="H2" s="2"/>
    </row>
    <row r="3" spans="1:8" ht="66" customHeight="1">
      <c r="A3" s="57" t="s">
        <v>24</v>
      </c>
      <c r="B3" s="7" t="s">
        <v>6</v>
      </c>
      <c r="C3" s="7" t="s">
        <v>0</v>
      </c>
      <c r="D3" s="7" t="s">
        <v>25</v>
      </c>
      <c r="E3" s="2"/>
      <c r="F3" s="5"/>
      <c r="G3" s="5"/>
      <c r="H3" s="2"/>
    </row>
    <row r="4" spans="1:8" ht="16.5">
      <c r="A4" s="58"/>
      <c r="B4" s="8">
        <v>2364.64</v>
      </c>
      <c r="C4" s="8">
        <v>66677</v>
      </c>
      <c r="D4" s="8">
        <f>E18</f>
        <v>4332467</v>
      </c>
      <c r="E4" s="2"/>
      <c r="F4" s="5"/>
      <c r="G4" s="5"/>
      <c r="H4" s="2"/>
    </row>
    <row r="5" spans="1:8" ht="16.5">
      <c r="A5" s="5"/>
      <c r="B5" s="5"/>
      <c r="C5" s="5"/>
      <c r="D5" s="5"/>
      <c r="E5" s="5"/>
      <c r="F5" s="5"/>
      <c r="G5" s="5"/>
      <c r="H5" s="2"/>
    </row>
    <row r="6" spans="1:8" ht="16.5">
      <c r="A6" s="5"/>
      <c r="B6" s="5"/>
      <c r="C6" s="5"/>
      <c r="D6" s="5"/>
      <c r="E6" s="5"/>
      <c r="F6" s="5"/>
      <c r="G6" s="5"/>
      <c r="H6" s="2"/>
    </row>
    <row r="7" spans="1:8" ht="132">
      <c r="A7" s="59" t="s">
        <v>26</v>
      </c>
      <c r="B7" s="17" t="s">
        <v>1</v>
      </c>
      <c r="C7" s="17" t="s">
        <v>2</v>
      </c>
      <c r="D7" s="17" t="s">
        <v>3</v>
      </c>
      <c r="E7" s="17" t="s">
        <v>7</v>
      </c>
      <c r="F7" s="17" t="s">
        <v>4</v>
      </c>
      <c r="G7" s="17" t="s">
        <v>8</v>
      </c>
      <c r="H7" s="12"/>
    </row>
    <row r="8" spans="1:8" ht="115.5">
      <c r="A8" s="59"/>
      <c r="B8" s="60">
        <v>2</v>
      </c>
      <c r="C8" s="11" t="s">
        <v>10</v>
      </c>
      <c r="D8" s="23">
        <v>0.5</v>
      </c>
      <c r="E8" s="22">
        <v>593015</v>
      </c>
      <c r="F8" s="61">
        <f>E8+E9+E10</f>
        <v>871732</v>
      </c>
      <c r="G8" s="62">
        <f>F8/E18</f>
        <v>0.20120914942918203</v>
      </c>
      <c r="H8" s="13">
        <f>E8/F8</f>
        <v>0.6802721478619576</v>
      </c>
    </row>
    <row r="9" spans="1:8" ht="148.5">
      <c r="A9" s="59"/>
      <c r="B9" s="60"/>
      <c r="C9" s="11" t="s">
        <v>11</v>
      </c>
      <c r="D9" s="23">
        <v>1</v>
      </c>
      <c r="E9" s="22">
        <f>75000+13952</f>
        <v>88952</v>
      </c>
      <c r="F9" s="61"/>
      <c r="G9" s="62"/>
      <c r="H9" s="13">
        <f>E9/F8</f>
        <v>0.10204053539390547</v>
      </c>
    </row>
    <row r="10" spans="1:8" ht="181.5">
      <c r="A10" s="59"/>
      <c r="B10" s="60"/>
      <c r="C10" s="11" t="s">
        <v>12</v>
      </c>
      <c r="D10" s="23">
        <v>1</v>
      </c>
      <c r="E10" s="22">
        <f>160000+29765</f>
        <v>189765</v>
      </c>
      <c r="F10" s="61"/>
      <c r="G10" s="62"/>
      <c r="H10" s="13">
        <f>E10/F8</f>
        <v>0.21768731674413697</v>
      </c>
    </row>
    <row r="11" spans="1:8" ht="148.5">
      <c r="A11" s="59"/>
      <c r="B11" s="18">
        <v>3</v>
      </c>
      <c r="C11" s="11" t="s">
        <v>13</v>
      </c>
      <c r="D11" s="23">
        <v>1</v>
      </c>
      <c r="E11" s="22">
        <f>30000+5581</f>
        <v>35581</v>
      </c>
      <c r="F11" s="20">
        <f>E11</f>
        <v>35581</v>
      </c>
      <c r="G11" s="19">
        <f>F11/E18</f>
        <v>0.008212641896637644</v>
      </c>
      <c r="H11" s="13"/>
    </row>
    <row r="12" spans="1:8" ht="148.5">
      <c r="A12" s="59"/>
      <c r="B12" s="60">
        <v>6</v>
      </c>
      <c r="C12" s="11" t="s">
        <v>14</v>
      </c>
      <c r="D12" s="23">
        <v>0.7</v>
      </c>
      <c r="E12" s="22">
        <f>500000+93015</f>
        <v>593015</v>
      </c>
      <c r="F12" s="61">
        <f>E12+E13+E14+E15+E16</f>
        <v>2558661</v>
      </c>
      <c r="G12" s="62">
        <f>F12/E18</f>
        <v>0.5905783010003307</v>
      </c>
      <c r="H12" s="13">
        <f>E12/$F$12</f>
        <v>0.23176770975131133</v>
      </c>
    </row>
    <row r="13" spans="1:8" ht="148.5">
      <c r="A13" s="59"/>
      <c r="B13" s="60"/>
      <c r="C13" s="11" t="s">
        <v>15</v>
      </c>
      <c r="D13" s="23">
        <v>1</v>
      </c>
      <c r="E13" s="22">
        <f>1297334+241342</f>
        <v>1538676</v>
      </c>
      <c r="F13" s="61"/>
      <c r="G13" s="62"/>
      <c r="H13" s="13">
        <f>E13/$F$12</f>
        <v>0.6013598518912822</v>
      </c>
    </row>
    <row r="14" spans="1:8" ht="132">
      <c r="A14" s="59"/>
      <c r="B14" s="60"/>
      <c r="C14" s="11" t="s">
        <v>16</v>
      </c>
      <c r="D14" s="23">
        <v>1</v>
      </c>
      <c r="E14" s="22">
        <f>200000+37206</f>
        <v>237206</v>
      </c>
      <c r="F14" s="61"/>
      <c r="G14" s="62"/>
      <c r="H14" s="13">
        <f>E14/$F$12</f>
        <v>0.09270708390052453</v>
      </c>
    </row>
    <row r="15" spans="1:8" ht="132">
      <c r="A15" s="59"/>
      <c r="B15" s="60"/>
      <c r="C15" s="11" t="s">
        <v>17</v>
      </c>
      <c r="D15" s="23">
        <v>1</v>
      </c>
      <c r="E15" s="22">
        <f>80000+14882</f>
        <v>94882</v>
      </c>
      <c r="F15" s="61"/>
      <c r="G15" s="62"/>
      <c r="H15" s="13">
        <f>E15/$F$12</f>
        <v>0.03708267722844097</v>
      </c>
    </row>
    <row r="16" spans="1:8" ht="115.5">
      <c r="A16" s="59"/>
      <c r="B16" s="60"/>
      <c r="C16" s="11" t="s">
        <v>18</v>
      </c>
      <c r="D16" s="23">
        <v>0.8</v>
      </c>
      <c r="E16" s="22">
        <f>80000+14882</f>
        <v>94882</v>
      </c>
      <c r="F16" s="61"/>
      <c r="G16" s="62"/>
      <c r="H16" s="13">
        <f>E16/$F$12</f>
        <v>0.03708267722844097</v>
      </c>
    </row>
    <row r="17" spans="1:8" ht="35.25" customHeight="1">
      <c r="A17" s="59"/>
      <c r="B17" s="63" t="s">
        <v>9</v>
      </c>
      <c r="C17" s="63"/>
      <c r="D17" s="16"/>
      <c r="E17" s="64">
        <f>730583+135910</f>
        <v>866493</v>
      </c>
      <c r="F17" s="64"/>
      <c r="G17" s="15">
        <f>E17/E18</f>
        <v>0.19999990767384956</v>
      </c>
      <c r="H17" s="13"/>
    </row>
    <row r="18" spans="1:8" ht="16.5" customHeight="1">
      <c r="A18" s="59"/>
      <c r="B18" s="66" t="s">
        <v>27</v>
      </c>
      <c r="C18" s="66"/>
      <c r="D18" s="66"/>
      <c r="E18" s="67">
        <f>F8+F11+F12+E17</f>
        <v>4332467</v>
      </c>
      <c r="F18" s="66"/>
      <c r="G18" s="66"/>
      <c r="H18" s="13"/>
    </row>
    <row r="19" spans="1:8" ht="19.5" customHeight="1">
      <c r="A19" s="65" t="s">
        <v>19</v>
      </c>
      <c r="B19" s="65"/>
      <c r="C19" s="65"/>
      <c r="D19" s="65"/>
      <c r="E19" s="65"/>
      <c r="F19" s="65"/>
      <c r="G19" s="65"/>
      <c r="H19" s="13"/>
    </row>
    <row r="20" spans="1:8" s="1" customFormat="1" ht="22.5" customHeight="1">
      <c r="A20" s="65" t="s">
        <v>20</v>
      </c>
      <c r="B20" s="65"/>
      <c r="C20" s="65"/>
      <c r="D20" s="65"/>
      <c r="E20" s="65"/>
      <c r="F20" s="65"/>
      <c r="G20" s="65"/>
      <c r="H20" s="14"/>
    </row>
    <row r="21" spans="1:8" s="1" customFormat="1" ht="33" customHeight="1">
      <c r="A21" s="65" t="s">
        <v>21</v>
      </c>
      <c r="B21" s="65"/>
      <c r="C21" s="65"/>
      <c r="D21" s="65"/>
      <c r="E21" s="65"/>
      <c r="F21" s="65"/>
      <c r="G21" s="65"/>
      <c r="H21" s="14"/>
    </row>
    <row r="22" spans="1:8" s="1" customFormat="1" ht="33.75" customHeight="1">
      <c r="A22" s="65" t="s">
        <v>22</v>
      </c>
      <c r="B22" s="65"/>
      <c r="C22" s="65"/>
      <c r="D22" s="65"/>
      <c r="E22" s="65"/>
      <c r="F22" s="65"/>
      <c r="G22" s="65"/>
      <c r="H22" s="14"/>
    </row>
    <row r="23" spans="1:8" s="1" customFormat="1" ht="31.5" customHeight="1">
      <c r="A23" s="65" t="s">
        <v>23</v>
      </c>
      <c r="B23" s="65"/>
      <c r="C23" s="65"/>
      <c r="D23" s="65"/>
      <c r="E23" s="65"/>
      <c r="F23" s="65"/>
      <c r="G23" s="65"/>
      <c r="H23" s="14"/>
    </row>
    <row r="24" s="1" customFormat="1" ht="30.75" customHeight="1">
      <c r="H24" s="14"/>
    </row>
    <row r="25" spans="1:8" s="1" customFormat="1" ht="18">
      <c r="A25" s="3"/>
      <c r="B25" s="4"/>
      <c r="C25" s="4"/>
      <c r="D25" s="4"/>
      <c r="E25" s="4"/>
      <c r="F25" s="4"/>
      <c r="G25" s="4"/>
      <c r="H25" s="5"/>
    </row>
    <row r="26" spans="1:8" s="1" customFormat="1" ht="16.5">
      <c r="A26" s="6"/>
      <c r="B26" s="4"/>
      <c r="C26" s="4"/>
      <c r="D26" s="4"/>
      <c r="E26" s="4"/>
      <c r="F26" s="4"/>
      <c r="G26" s="4"/>
      <c r="H26" s="5"/>
    </row>
    <row r="27" spans="1:8" ht="16.5">
      <c r="A27" s="2"/>
      <c r="B27" s="2"/>
      <c r="C27" s="2"/>
      <c r="D27" s="2"/>
      <c r="E27" s="2"/>
      <c r="F27" s="2"/>
      <c r="G27" s="2"/>
      <c r="H27" s="2"/>
    </row>
  </sheetData>
  <sheetProtection/>
  <mergeCells count="17">
    <mergeCell ref="A20:G20"/>
    <mergeCell ref="A21:G21"/>
    <mergeCell ref="A22:G22"/>
    <mergeCell ref="A23:G23"/>
    <mergeCell ref="A19:G19"/>
    <mergeCell ref="B18:D18"/>
    <mergeCell ref="E18:G18"/>
    <mergeCell ref="A3:A4"/>
    <mergeCell ref="A7:A18"/>
    <mergeCell ref="B8:B10"/>
    <mergeCell ref="F8:F10"/>
    <mergeCell ref="G8:G10"/>
    <mergeCell ref="B12:B16"/>
    <mergeCell ref="F12:F16"/>
    <mergeCell ref="G12:G16"/>
    <mergeCell ref="B17:C17"/>
    <mergeCell ref="E17:F17"/>
  </mergeCells>
  <printOptions/>
  <pageMargins left="0" right="0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9">
      <selection activeCell="F12" sqref="F12:F16"/>
    </sheetView>
  </sheetViews>
  <sheetFormatPr defaultColWidth="9.140625" defaultRowHeight="15"/>
  <cols>
    <col min="1" max="1" width="16.140625" style="0" customWidth="1"/>
    <col min="3" max="3" width="25.421875" style="0" customWidth="1"/>
    <col min="4" max="4" width="15.28125" style="0" customWidth="1"/>
    <col min="5" max="5" width="19.57421875" style="0" customWidth="1"/>
    <col min="6" max="6" width="16.00390625" style="0" customWidth="1"/>
    <col min="7" max="7" width="13.140625" style="0" customWidth="1"/>
  </cols>
  <sheetData>
    <row r="1" spans="1:7" ht="16.5">
      <c r="A1" s="9" t="s">
        <v>5</v>
      </c>
      <c r="B1" s="5"/>
      <c r="C1" s="5"/>
      <c r="D1" s="5"/>
      <c r="E1" s="5"/>
      <c r="F1" s="5"/>
      <c r="G1" s="5"/>
    </row>
    <row r="2" spans="1:7" ht="16.5">
      <c r="A2" s="10"/>
      <c r="B2" s="5"/>
      <c r="C2" s="5"/>
      <c r="D2" s="5"/>
      <c r="E2" s="5"/>
      <c r="F2" s="5"/>
      <c r="G2" s="5"/>
    </row>
    <row r="3" spans="1:7" ht="82.5">
      <c r="A3" s="57" t="s">
        <v>24</v>
      </c>
      <c r="B3" s="7" t="s">
        <v>6</v>
      </c>
      <c r="C3" s="7" t="s">
        <v>0</v>
      </c>
      <c r="D3" s="7" t="s">
        <v>25</v>
      </c>
      <c r="E3" s="2"/>
      <c r="F3" s="5"/>
      <c r="G3" s="5"/>
    </row>
    <row r="4" spans="1:7" ht="16.5">
      <c r="A4" s="58"/>
      <c r="B4" s="8">
        <v>2364.64</v>
      </c>
      <c r="C4" s="8">
        <v>66677</v>
      </c>
      <c r="D4" s="8">
        <f>985.37*B4+19.84*C4</f>
        <v>3652916.9968</v>
      </c>
      <c r="E4" s="2"/>
      <c r="F4" s="5"/>
      <c r="G4" s="5"/>
    </row>
    <row r="5" spans="1:7" ht="16.5">
      <c r="A5" s="5"/>
      <c r="B5" s="5"/>
      <c r="C5" s="5"/>
      <c r="D5" s="5"/>
      <c r="E5" s="5"/>
      <c r="F5" s="5"/>
      <c r="G5" s="5"/>
    </row>
    <row r="6" spans="1:7" ht="16.5">
      <c r="A6" s="5"/>
      <c r="B6" s="5"/>
      <c r="C6" s="5"/>
      <c r="D6" s="5"/>
      <c r="E6" s="5"/>
      <c r="F6" s="5"/>
      <c r="G6" s="5"/>
    </row>
    <row r="7" spans="1:7" ht="132">
      <c r="A7" s="72" t="s">
        <v>26</v>
      </c>
      <c r="B7" s="34" t="s">
        <v>1</v>
      </c>
      <c r="C7" s="34" t="s">
        <v>2</v>
      </c>
      <c r="D7" s="34" t="s">
        <v>3</v>
      </c>
      <c r="E7" s="34" t="s">
        <v>34</v>
      </c>
      <c r="F7" s="34" t="s">
        <v>4</v>
      </c>
      <c r="G7" s="34" t="s">
        <v>29</v>
      </c>
    </row>
    <row r="8" spans="1:7" ht="82.5">
      <c r="A8" s="72"/>
      <c r="B8" s="73">
        <v>2</v>
      </c>
      <c r="C8" s="25" t="s">
        <v>10</v>
      </c>
      <c r="D8" s="37">
        <v>0.5</v>
      </c>
      <c r="E8" s="36">
        <f>'Buget A+B initial SDL'!E8-54837.4</f>
        <v>538177.6</v>
      </c>
      <c r="F8" s="74" t="s">
        <v>38</v>
      </c>
      <c r="G8" s="75" t="s">
        <v>39</v>
      </c>
    </row>
    <row r="9" spans="1:7" ht="99">
      <c r="A9" s="72"/>
      <c r="B9" s="73"/>
      <c r="C9" s="25" t="s">
        <v>11</v>
      </c>
      <c r="D9" s="37">
        <v>1</v>
      </c>
      <c r="E9" s="39" t="s">
        <v>37</v>
      </c>
      <c r="F9" s="74"/>
      <c r="G9" s="75"/>
    </row>
    <row r="10" spans="1:7" ht="115.5">
      <c r="A10" s="72"/>
      <c r="B10" s="73"/>
      <c r="C10" s="25" t="s">
        <v>12</v>
      </c>
      <c r="D10" s="37">
        <v>1</v>
      </c>
      <c r="E10" s="28">
        <f>'Buget A+B initial SDL'!E10-9765-20000</f>
        <v>160000</v>
      </c>
      <c r="F10" s="74"/>
      <c r="G10" s="75"/>
    </row>
    <row r="11" spans="1:7" ht="82.5">
      <c r="A11" s="72"/>
      <c r="B11" s="35">
        <v>3</v>
      </c>
      <c r="C11" s="25" t="s">
        <v>13</v>
      </c>
      <c r="D11" s="37">
        <v>1</v>
      </c>
      <c r="E11" s="28">
        <f>'Buget A+B initial SDL'!E11-5581-15000</f>
        <v>15000</v>
      </c>
      <c r="F11" s="28">
        <f>E11</f>
        <v>15000</v>
      </c>
      <c r="G11" s="37">
        <v>0.0035</v>
      </c>
    </row>
    <row r="12" spans="1:7" ht="99">
      <c r="A12" s="72"/>
      <c r="B12" s="73">
        <v>6</v>
      </c>
      <c r="C12" s="25" t="s">
        <v>14</v>
      </c>
      <c r="D12" s="37">
        <v>0.7</v>
      </c>
      <c r="E12" s="32" t="s">
        <v>40</v>
      </c>
      <c r="F12" s="74" t="s">
        <v>42</v>
      </c>
      <c r="G12" s="75" t="s">
        <v>43</v>
      </c>
    </row>
    <row r="13" spans="1:7" ht="82.5">
      <c r="A13" s="72"/>
      <c r="B13" s="73"/>
      <c r="C13" s="25" t="s">
        <v>15</v>
      </c>
      <c r="D13" s="37">
        <v>1</v>
      </c>
      <c r="E13" s="36" t="s">
        <v>41</v>
      </c>
      <c r="F13" s="74"/>
      <c r="G13" s="75"/>
    </row>
    <row r="14" spans="1:7" ht="99">
      <c r="A14" s="72"/>
      <c r="B14" s="73"/>
      <c r="C14" s="25" t="s">
        <v>16</v>
      </c>
      <c r="D14" s="37">
        <v>1</v>
      </c>
      <c r="E14" s="32" t="s">
        <v>36</v>
      </c>
      <c r="F14" s="74"/>
      <c r="G14" s="75"/>
    </row>
    <row r="15" spans="1:7" ht="82.5">
      <c r="A15" s="72"/>
      <c r="B15" s="73"/>
      <c r="C15" s="25" t="s">
        <v>17</v>
      </c>
      <c r="D15" s="37">
        <v>1</v>
      </c>
      <c r="E15" s="28">
        <f>'Buget A+B initial SDL'!E15-702</f>
        <v>94180</v>
      </c>
      <c r="F15" s="74"/>
      <c r="G15" s="75"/>
    </row>
    <row r="16" spans="1:7" ht="82.5">
      <c r="A16" s="72"/>
      <c r="B16" s="73"/>
      <c r="C16" s="25" t="s">
        <v>18</v>
      </c>
      <c r="D16" s="37">
        <v>0.8</v>
      </c>
      <c r="E16" s="33" t="s">
        <v>35</v>
      </c>
      <c r="F16" s="74"/>
      <c r="G16" s="75"/>
    </row>
    <row r="17" spans="1:7" ht="16.5">
      <c r="A17" s="72"/>
      <c r="B17" s="76" t="s">
        <v>30</v>
      </c>
      <c r="C17" s="76"/>
      <c r="D17" s="38"/>
      <c r="E17" s="77">
        <f>730583+135910</f>
        <v>866493</v>
      </c>
      <c r="F17" s="77"/>
      <c r="G17" s="31">
        <v>0.2</v>
      </c>
    </row>
    <row r="18" spans="1:7" ht="16.5">
      <c r="A18" s="72"/>
      <c r="B18" s="68" t="s">
        <v>27</v>
      </c>
      <c r="C18" s="68"/>
      <c r="D18" s="68"/>
      <c r="E18" s="69">
        <v>4332467</v>
      </c>
      <c r="F18" s="70"/>
      <c r="G18" s="71"/>
    </row>
    <row r="19" spans="1:7" ht="18">
      <c r="A19" s="65" t="s">
        <v>19</v>
      </c>
      <c r="B19" s="65"/>
      <c r="C19" s="65"/>
      <c r="D19" s="65"/>
      <c r="E19" s="65"/>
      <c r="F19" s="65"/>
      <c r="G19" s="65"/>
    </row>
    <row r="20" spans="1:7" ht="18">
      <c r="A20" s="65" t="s">
        <v>20</v>
      </c>
      <c r="B20" s="65"/>
      <c r="C20" s="65"/>
      <c r="D20" s="65"/>
      <c r="E20" s="65"/>
      <c r="F20" s="65"/>
      <c r="G20" s="65"/>
    </row>
    <row r="21" spans="1:7" ht="18">
      <c r="A21" s="65" t="s">
        <v>21</v>
      </c>
      <c r="B21" s="65"/>
      <c r="C21" s="65"/>
      <c r="D21" s="65"/>
      <c r="E21" s="65"/>
      <c r="F21" s="65"/>
      <c r="G21" s="65"/>
    </row>
    <row r="22" spans="1:7" ht="18">
      <c r="A22" s="65" t="s">
        <v>22</v>
      </c>
      <c r="B22" s="65"/>
      <c r="C22" s="65"/>
      <c r="D22" s="65"/>
      <c r="E22" s="65"/>
      <c r="F22" s="65"/>
      <c r="G22" s="65"/>
    </row>
    <row r="23" spans="1:7" ht="18">
      <c r="A23" s="65" t="s">
        <v>23</v>
      </c>
      <c r="B23" s="65"/>
      <c r="C23" s="65"/>
      <c r="D23" s="65"/>
      <c r="E23" s="65"/>
      <c r="F23" s="65"/>
      <c r="G23" s="65"/>
    </row>
  </sheetData>
  <sheetProtection/>
  <mergeCells count="17">
    <mergeCell ref="A3:A4"/>
    <mergeCell ref="A7:A18"/>
    <mergeCell ref="B8:B10"/>
    <mergeCell ref="F8:F10"/>
    <mergeCell ref="G8:G10"/>
    <mergeCell ref="B12:B16"/>
    <mergeCell ref="F12:F16"/>
    <mergeCell ref="G12:G16"/>
    <mergeCell ref="B17:C17"/>
    <mergeCell ref="E17:F17"/>
    <mergeCell ref="A23:G23"/>
    <mergeCell ref="B18:D18"/>
    <mergeCell ref="E18:G18"/>
    <mergeCell ref="A19:G19"/>
    <mergeCell ref="A20:G20"/>
    <mergeCell ref="A21:G21"/>
    <mergeCell ref="A22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3">
      <selection activeCell="E16" sqref="E16"/>
    </sheetView>
  </sheetViews>
  <sheetFormatPr defaultColWidth="9.140625" defaultRowHeight="15"/>
  <cols>
    <col min="1" max="1" width="16.140625" style="0" customWidth="1"/>
    <col min="3" max="3" width="25.421875" style="0" customWidth="1"/>
    <col min="4" max="4" width="15.28125" style="0" customWidth="1"/>
    <col min="5" max="5" width="19.57421875" style="0" customWidth="1"/>
    <col min="6" max="6" width="16.00390625" style="0" customWidth="1"/>
    <col min="7" max="7" width="13.140625" style="0" customWidth="1"/>
  </cols>
  <sheetData>
    <row r="1" spans="1:8" ht="16.5" customHeight="1">
      <c r="A1" s="9" t="s">
        <v>5</v>
      </c>
      <c r="B1" s="5"/>
      <c r="C1" s="5"/>
      <c r="D1" s="5"/>
      <c r="E1" s="5"/>
      <c r="F1" s="5"/>
      <c r="G1" s="5"/>
      <c r="H1" s="2"/>
    </row>
    <row r="2" spans="1:8" ht="16.5">
      <c r="A2" s="10"/>
      <c r="B2" s="5"/>
      <c r="C2" s="5"/>
      <c r="D2" s="5"/>
      <c r="E2" s="5"/>
      <c r="F2" s="5"/>
      <c r="G2" s="5"/>
      <c r="H2" s="2"/>
    </row>
    <row r="3" spans="1:8" ht="66" customHeight="1">
      <c r="A3" s="57" t="s">
        <v>24</v>
      </c>
      <c r="B3" s="7" t="s">
        <v>6</v>
      </c>
      <c r="C3" s="7" t="s">
        <v>0</v>
      </c>
      <c r="D3" s="7" t="s">
        <v>25</v>
      </c>
      <c r="E3" s="2"/>
      <c r="F3" s="5"/>
      <c r="G3" s="5"/>
      <c r="H3" s="2"/>
    </row>
    <row r="4" spans="1:8" ht="16.5">
      <c r="A4" s="58"/>
      <c r="B4" s="8">
        <v>2364.64</v>
      </c>
      <c r="C4" s="8">
        <v>66677</v>
      </c>
      <c r="D4" s="8">
        <f>985.37*B4+19.84*C4</f>
        <v>3652916.9968</v>
      </c>
      <c r="E4" s="2"/>
      <c r="F4" s="5"/>
      <c r="G4" s="5"/>
      <c r="H4" s="2"/>
    </row>
    <row r="5" spans="1:8" ht="16.5">
      <c r="A5" s="5"/>
      <c r="B5" s="5"/>
      <c r="C5" s="5"/>
      <c r="D5" s="5"/>
      <c r="E5" s="5"/>
      <c r="F5" s="5"/>
      <c r="G5" s="5"/>
      <c r="H5" s="2"/>
    </row>
    <row r="6" spans="1:8" ht="16.5">
      <c r="A6" s="5"/>
      <c r="B6" s="5"/>
      <c r="C6" s="5"/>
      <c r="D6" s="5"/>
      <c r="E6" s="5"/>
      <c r="F6" s="5"/>
      <c r="G6" s="5"/>
      <c r="H6" s="2"/>
    </row>
    <row r="7" spans="1:8" ht="132">
      <c r="A7" s="72" t="s">
        <v>26</v>
      </c>
      <c r="B7" s="24" t="s">
        <v>1</v>
      </c>
      <c r="C7" s="24" t="s">
        <v>2</v>
      </c>
      <c r="D7" s="24" t="s">
        <v>3</v>
      </c>
      <c r="E7" s="24" t="s">
        <v>28</v>
      </c>
      <c r="F7" s="24" t="s">
        <v>4</v>
      </c>
      <c r="G7" s="24" t="s">
        <v>29</v>
      </c>
      <c r="H7" s="12"/>
    </row>
    <row r="8" spans="1:8" ht="82.5">
      <c r="A8" s="72"/>
      <c r="B8" s="73">
        <v>2</v>
      </c>
      <c r="C8" s="25" t="s">
        <v>10</v>
      </c>
      <c r="D8" s="26">
        <v>0.5</v>
      </c>
      <c r="E8" s="27">
        <f>'Buget A+B initial SDL'!E8-54837.4</f>
        <v>538177.6</v>
      </c>
      <c r="F8" s="74">
        <f>E8+E9+E10</f>
        <v>803177.6</v>
      </c>
      <c r="G8" s="75">
        <v>0.1854</v>
      </c>
      <c r="H8" s="13">
        <f>E8/F8</f>
        <v>0.6700605196160849</v>
      </c>
    </row>
    <row r="9" spans="1:8" ht="99">
      <c r="A9" s="72"/>
      <c r="B9" s="73"/>
      <c r="C9" s="25" t="s">
        <v>11</v>
      </c>
      <c r="D9" s="26">
        <v>1</v>
      </c>
      <c r="E9" s="28">
        <f>'Buget A+B initial SDL'!E9+16048</f>
        <v>105000</v>
      </c>
      <c r="F9" s="74"/>
      <c r="G9" s="75"/>
      <c r="H9" s="13">
        <f>E9/F8</f>
        <v>0.13073073751060788</v>
      </c>
    </row>
    <row r="10" spans="1:8" ht="115.5">
      <c r="A10" s="72"/>
      <c r="B10" s="73"/>
      <c r="C10" s="25" t="s">
        <v>12</v>
      </c>
      <c r="D10" s="26">
        <v>1</v>
      </c>
      <c r="E10" s="28">
        <f>'Buget A+B initial SDL'!E10-9765-20000</f>
        <v>160000</v>
      </c>
      <c r="F10" s="74"/>
      <c r="G10" s="75"/>
      <c r="H10" s="13">
        <f>E10/F8</f>
        <v>0.19920874287330723</v>
      </c>
    </row>
    <row r="11" spans="1:8" ht="82.5">
      <c r="A11" s="72"/>
      <c r="B11" s="29">
        <v>3</v>
      </c>
      <c r="C11" s="25" t="s">
        <v>13</v>
      </c>
      <c r="D11" s="26">
        <v>1</v>
      </c>
      <c r="E11" s="28">
        <f>'Buget A+B initial SDL'!E11-5581-15000</f>
        <v>15000</v>
      </c>
      <c r="F11" s="28">
        <f>E11</f>
        <v>15000</v>
      </c>
      <c r="G11" s="26">
        <v>0.0035</v>
      </c>
      <c r="H11" s="13"/>
    </row>
    <row r="12" spans="1:8" ht="99">
      <c r="A12" s="72"/>
      <c r="B12" s="73">
        <v>6</v>
      </c>
      <c r="C12" s="25" t="s">
        <v>14</v>
      </c>
      <c r="D12" s="26">
        <v>0.7</v>
      </c>
      <c r="E12" s="32" t="s">
        <v>33</v>
      </c>
      <c r="F12" s="74">
        <v>2647796.4</v>
      </c>
      <c r="G12" s="75">
        <v>0.6112</v>
      </c>
      <c r="H12" s="13" t="e">
        <f>E12/$F$12</f>
        <v>#VALUE!</v>
      </c>
    </row>
    <row r="13" spans="1:8" ht="82.5">
      <c r="A13" s="72"/>
      <c r="B13" s="73"/>
      <c r="C13" s="25" t="s">
        <v>15</v>
      </c>
      <c r="D13" s="26">
        <v>1</v>
      </c>
      <c r="E13" s="27">
        <f>'Buget A+B initial SDL'!E13+89837.4</f>
        <v>1628513.4</v>
      </c>
      <c r="F13" s="74"/>
      <c r="G13" s="75"/>
      <c r="H13" s="13">
        <f>E13/$F$12</f>
        <v>0.6150447972510273</v>
      </c>
    </row>
    <row r="14" spans="1:8" ht="99">
      <c r="A14" s="72"/>
      <c r="B14" s="73"/>
      <c r="C14" s="25" t="s">
        <v>16</v>
      </c>
      <c r="D14" s="26">
        <v>1</v>
      </c>
      <c r="E14" s="32" t="s">
        <v>32</v>
      </c>
      <c r="F14" s="74"/>
      <c r="G14" s="75"/>
      <c r="H14" s="13" t="e">
        <f>E14/$F$12</f>
        <v>#VALUE!</v>
      </c>
    </row>
    <row r="15" spans="1:8" ht="82.5">
      <c r="A15" s="72"/>
      <c r="B15" s="73"/>
      <c r="C15" s="25" t="s">
        <v>17</v>
      </c>
      <c r="D15" s="26">
        <v>1</v>
      </c>
      <c r="E15" s="28">
        <f>'Buget A+B initial SDL'!E15-702</f>
        <v>94180</v>
      </c>
      <c r="F15" s="74"/>
      <c r="G15" s="75"/>
      <c r="H15" s="13">
        <f>E15/$F$12</f>
        <v>0.035569200109192685</v>
      </c>
    </row>
    <row r="16" spans="1:8" ht="82.5">
      <c r="A16" s="72"/>
      <c r="B16" s="73"/>
      <c r="C16" s="25" t="s">
        <v>18</v>
      </c>
      <c r="D16" s="26">
        <v>0.8</v>
      </c>
      <c r="E16" s="33" t="s">
        <v>31</v>
      </c>
      <c r="F16" s="74"/>
      <c r="G16" s="75"/>
      <c r="H16" s="13" t="e">
        <f>E16/$F$12</f>
        <v>#VALUE!</v>
      </c>
    </row>
    <row r="17" spans="1:8" ht="35.25" customHeight="1">
      <c r="A17" s="72"/>
      <c r="B17" s="76" t="s">
        <v>30</v>
      </c>
      <c r="C17" s="76"/>
      <c r="D17" s="30"/>
      <c r="E17" s="77">
        <f>730583+135910</f>
        <v>866493</v>
      </c>
      <c r="F17" s="77"/>
      <c r="G17" s="31">
        <v>0.2</v>
      </c>
      <c r="H17" s="13"/>
    </row>
    <row r="18" spans="1:10" ht="16.5" customHeight="1">
      <c r="A18" s="72"/>
      <c r="B18" s="68" t="s">
        <v>27</v>
      </c>
      <c r="C18" s="68"/>
      <c r="D18" s="68"/>
      <c r="E18" s="69">
        <v>4332467</v>
      </c>
      <c r="F18" s="70"/>
      <c r="G18" s="71"/>
      <c r="H18" s="13"/>
      <c r="J18" s="21"/>
    </row>
    <row r="19" spans="1:8" ht="19.5" customHeight="1">
      <c r="A19" s="65" t="s">
        <v>19</v>
      </c>
      <c r="B19" s="65"/>
      <c r="C19" s="65"/>
      <c r="D19" s="65"/>
      <c r="E19" s="65"/>
      <c r="F19" s="65"/>
      <c r="G19" s="65"/>
      <c r="H19" s="13"/>
    </row>
    <row r="20" spans="1:8" s="1" customFormat="1" ht="22.5" customHeight="1">
      <c r="A20" s="65" t="s">
        <v>20</v>
      </c>
      <c r="B20" s="65"/>
      <c r="C20" s="65"/>
      <c r="D20" s="65"/>
      <c r="E20" s="65"/>
      <c r="F20" s="65"/>
      <c r="G20" s="65"/>
      <c r="H20" s="14"/>
    </row>
    <row r="21" spans="1:8" s="1" customFormat="1" ht="33" customHeight="1">
      <c r="A21" s="65" t="s">
        <v>21</v>
      </c>
      <c r="B21" s="65"/>
      <c r="C21" s="65"/>
      <c r="D21" s="65"/>
      <c r="E21" s="65"/>
      <c r="F21" s="65"/>
      <c r="G21" s="65"/>
      <c r="H21" s="14"/>
    </row>
    <row r="22" spans="1:8" s="1" customFormat="1" ht="33.75" customHeight="1">
      <c r="A22" s="65" t="s">
        <v>22</v>
      </c>
      <c r="B22" s="65"/>
      <c r="C22" s="65"/>
      <c r="D22" s="65"/>
      <c r="E22" s="65"/>
      <c r="F22" s="65"/>
      <c r="G22" s="65"/>
      <c r="H22" s="14"/>
    </row>
    <row r="23" spans="1:8" s="1" customFormat="1" ht="31.5" customHeight="1">
      <c r="A23" s="65" t="s">
        <v>23</v>
      </c>
      <c r="B23" s="65"/>
      <c r="C23" s="65"/>
      <c r="D23" s="65"/>
      <c r="E23" s="65"/>
      <c r="F23" s="65"/>
      <c r="G23" s="65"/>
      <c r="H23" s="14"/>
    </row>
    <row r="24" s="1" customFormat="1" ht="30.75" customHeight="1">
      <c r="H24" s="14"/>
    </row>
    <row r="25" spans="1:8" s="1" customFormat="1" ht="18">
      <c r="A25" s="3"/>
      <c r="B25" s="4"/>
      <c r="C25" s="4"/>
      <c r="D25" s="4"/>
      <c r="E25" s="4"/>
      <c r="F25" s="4"/>
      <c r="G25" s="4"/>
      <c r="H25" s="5"/>
    </row>
    <row r="26" spans="1:8" s="1" customFormat="1" ht="16.5">
      <c r="A26" s="6"/>
      <c r="B26" s="4"/>
      <c r="C26" s="4"/>
      <c r="D26" s="4"/>
      <c r="E26" s="4"/>
      <c r="F26" s="4"/>
      <c r="G26" s="4"/>
      <c r="H26" s="5"/>
    </row>
    <row r="27" spans="1:8" ht="16.5">
      <c r="A27" s="2"/>
      <c r="B27" s="2"/>
      <c r="C27" s="2"/>
      <c r="D27" s="2"/>
      <c r="E27" s="2"/>
      <c r="F27" s="2"/>
      <c r="G27" s="2"/>
      <c r="H27" s="2"/>
    </row>
  </sheetData>
  <sheetProtection/>
  <mergeCells count="17">
    <mergeCell ref="A3:A4"/>
    <mergeCell ref="A7:A18"/>
    <mergeCell ref="B8:B10"/>
    <mergeCell ref="F8:F10"/>
    <mergeCell ref="G8:G10"/>
    <mergeCell ref="B12:B16"/>
    <mergeCell ref="F12:F16"/>
    <mergeCell ref="G12:G16"/>
    <mergeCell ref="B17:C17"/>
    <mergeCell ref="E17:F17"/>
    <mergeCell ref="A23:G23"/>
    <mergeCell ref="B18:D18"/>
    <mergeCell ref="E18:G18"/>
    <mergeCell ref="A19:G19"/>
    <mergeCell ref="A20:G20"/>
    <mergeCell ref="A21:G21"/>
    <mergeCell ref="A22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7">
      <selection activeCell="F8" sqref="F8:F10"/>
    </sheetView>
  </sheetViews>
  <sheetFormatPr defaultColWidth="9.140625" defaultRowHeight="15"/>
  <cols>
    <col min="4" max="4" width="11.8515625" style="0" customWidth="1"/>
    <col min="5" max="5" width="13.57421875" style="0" customWidth="1"/>
  </cols>
  <sheetData>
    <row r="1" spans="1:7" ht="16.5">
      <c r="A1" s="9" t="s">
        <v>57</v>
      </c>
      <c r="B1" s="5"/>
      <c r="C1" s="5"/>
      <c r="D1" s="5"/>
      <c r="E1" s="5"/>
      <c r="F1" s="5"/>
      <c r="G1" s="5"/>
    </row>
    <row r="2" spans="1:7" ht="16.5">
      <c r="A2" s="10"/>
      <c r="B2" s="5"/>
      <c r="C2" s="5"/>
      <c r="D2" s="5"/>
      <c r="E2" s="5"/>
      <c r="F2" s="5"/>
      <c r="G2" s="5"/>
    </row>
    <row r="3" spans="1:7" ht="82.5">
      <c r="A3" s="57" t="s">
        <v>24</v>
      </c>
      <c r="B3" s="7" t="s">
        <v>6</v>
      </c>
      <c r="C3" s="7" t="s">
        <v>0</v>
      </c>
      <c r="D3" s="7" t="s">
        <v>25</v>
      </c>
      <c r="E3" s="2"/>
      <c r="F3" s="5"/>
      <c r="G3" s="5"/>
    </row>
    <row r="4" spans="1:7" ht="66">
      <c r="A4" s="58"/>
      <c r="B4" s="54">
        <v>2364.64</v>
      </c>
      <c r="C4" s="54">
        <v>66677</v>
      </c>
      <c r="D4" s="55" t="s">
        <v>64</v>
      </c>
      <c r="E4" s="2"/>
      <c r="F4" s="5"/>
      <c r="G4" s="5"/>
    </row>
    <row r="5" spans="1:7" ht="16.5">
      <c r="A5" s="5"/>
      <c r="B5" s="5"/>
      <c r="C5" s="5"/>
      <c r="D5" s="5"/>
      <c r="E5" s="5"/>
      <c r="F5" s="5"/>
      <c r="G5" s="5"/>
    </row>
    <row r="6" spans="1:7" ht="16.5">
      <c r="A6" s="5"/>
      <c r="B6" s="5"/>
      <c r="C6" s="5"/>
      <c r="D6" s="5"/>
      <c r="E6" s="5"/>
      <c r="F6" s="5"/>
      <c r="G6" s="5"/>
    </row>
    <row r="7" spans="1:7" ht="247.5">
      <c r="A7" s="83" t="s">
        <v>26</v>
      </c>
      <c r="B7" s="40" t="s">
        <v>1</v>
      </c>
      <c r="C7" s="40" t="s">
        <v>2</v>
      </c>
      <c r="D7" s="40" t="s">
        <v>3</v>
      </c>
      <c r="E7" s="40" t="s">
        <v>45</v>
      </c>
      <c r="F7" s="40" t="s">
        <v>4</v>
      </c>
      <c r="G7" s="40" t="s">
        <v>46</v>
      </c>
    </row>
    <row r="8" spans="1:7" ht="198">
      <c r="A8" s="83"/>
      <c r="B8" s="84">
        <v>2</v>
      </c>
      <c r="C8" s="41" t="s">
        <v>10</v>
      </c>
      <c r="D8" s="42">
        <v>0.5</v>
      </c>
      <c r="E8" s="53" t="s">
        <v>63</v>
      </c>
      <c r="F8" s="85" t="s">
        <v>70</v>
      </c>
      <c r="G8" s="87" t="s">
        <v>67</v>
      </c>
    </row>
    <row r="9" spans="1:7" ht="280.5">
      <c r="A9" s="83"/>
      <c r="B9" s="84"/>
      <c r="C9" s="41" t="s">
        <v>11</v>
      </c>
      <c r="D9" s="42">
        <v>1</v>
      </c>
      <c r="E9" s="44" t="s">
        <v>47</v>
      </c>
      <c r="F9" s="86"/>
      <c r="G9" s="88"/>
    </row>
    <row r="10" spans="1:7" ht="330">
      <c r="A10" s="83"/>
      <c r="B10" s="84"/>
      <c r="C10" s="45" t="s">
        <v>12</v>
      </c>
      <c r="D10" s="42">
        <v>1</v>
      </c>
      <c r="E10" s="46">
        <v>193333</v>
      </c>
      <c r="F10" s="86"/>
      <c r="G10" s="88"/>
    </row>
    <row r="11" spans="1:7" ht="280.5">
      <c r="A11" s="83"/>
      <c r="B11" s="47">
        <v>3</v>
      </c>
      <c r="C11" s="41" t="s">
        <v>13</v>
      </c>
      <c r="D11" s="42">
        <v>1</v>
      </c>
      <c r="E11" s="51" t="s">
        <v>58</v>
      </c>
      <c r="F11" s="51" t="s">
        <v>58</v>
      </c>
      <c r="G11" s="56" t="s">
        <v>68</v>
      </c>
    </row>
    <row r="12" spans="1:7" ht="280.5">
      <c r="A12" s="83"/>
      <c r="B12" s="84">
        <v>6</v>
      </c>
      <c r="C12" s="41" t="s">
        <v>14</v>
      </c>
      <c r="D12" s="42">
        <v>0.7</v>
      </c>
      <c r="E12" s="48" t="s">
        <v>59</v>
      </c>
      <c r="F12" s="89" t="s">
        <v>61</v>
      </c>
      <c r="G12" s="87" t="s">
        <v>69</v>
      </c>
    </row>
    <row r="13" spans="1:7" ht="247.5">
      <c r="A13" s="83"/>
      <c r="B13" s="84"/>
      <c r="C13" s="41" t="s">
        <v>44</v>
      </c>
      <c r="D13" s="42">
        <v>1</v>
      </c>
      <c r="E13" s="52" t="s">
        <v>62</v>
      </c>
      <c r="F13" s="89"/>
      <c r="G13" s="88"/>
    </row>
    <row r="14" spans="1:7" ht="264">
      <c r="A14" s="83"/>
      <c r="B14" s="84"/>
      <c r="C14" s="41" t="s">
        <v>16</v>
      </c>
      <c r="D14" s="42">
        <v>1</v>
      </c>
      <c r="E14" s="48" t="s">
        <v>60</v>
      </c>
      <c r="F14" s="89"/>
      <c r="G14" s="88"/>
    </row>
    <row r="15" spans="1:7" ht="231">
      <c r="A15" s="83"/>
      <c r="B15" s="84"/>
      <c r="C15" s="45" t="s">
        <v>17</v>
      </c>
      <c r="D15" s="42">
        <v>1</v>
      </c>
      <c r="E15" s="43">
        <v>94180</v>
      </c>
      <c r="F15" s="89"/>
      <c r="G15" s="88"/>
    </row>
    <row r="16" spans="1:7" ht="297">
      <c r="A16" s="83"/>
      <c r="B16" s="84"/>
      <c r="C16" s="41" t="s">
        <v>56</v>
      </c>
      <c r="D16" s="42" t="s">
        <v>55</v>
      </c>
      <c r="E16" s="48" t="s">
        <v>48</v>
      </c>
      <c r="F16" s="89"/>
      <c r="G16" s="88"/>
    </row>
    <row r="17" spans="1:7" ht="47.25" customHeight="1">
      <c r="A17" s="83"/>
      <c r="B17" s="90" t="s">
        <v>49</v>
      </c>
      <c r="C17" s="90"/>
      <c r="D17" s="49"/>
      <c r="E17" s="91" t="s">
        <v>65</v>
      </c>
      <c r="F17" s="92"/>
      <c r="G17" s="50">
        <v>0.2</v>
      </c>
    </row>
    <row r="18" spans="1:7" ht="30.75" customHeight="1">
      <c r="A18" s="83"/>
      <c r="B18" s="79" t="s">
        <v>27</v>
      </c>
      <c r="C18" s="79"/>
      <c r="D18" s="79"/>
      <c r="E18" s="80" t="s">
        <v>66</v>
      </c>
      <c r="F18" s="81"/>
      <c r="G18" s="82"/>
    </row>
    <row r="19" spans="1:7" ht="18">
      <c r="A19" s="78" t="s">
        <v>50</v>
      </c>
      <c r="B19" s="78"/>
      <c r="C19" s="78"/>
      <c r="D19" s="78"/>
      <c r="E19" s="78"/>
      <c r="F19" s="78"/>
      <c r="G19" s="78"/>
    </row>
    <row r="20" spans="1:7" ht="18">
      <c r="A20" s="78" t="s">
        <v>51</v>
      </c>
      <c r="B20" s="78"/>
      <c r="C20" s="78"/>
      <c r="D20" s="78"/>
      <c r="E20" s="78"/>
      <c r="F20" s="78"/>
      <c r="G20" s="78"/>
    </row>
    <row r="21" spans="1:7" ht="18">
      <c r="A21" s="78" t="s">
        <v>52</v>
      </c>
      <c r="B21" s="78"/>
      <c r="C21" s="78"/>
      <c r="D21" s="78"/>
      <c r="E21" s="78"/>
      <c r="F21" s="78"/>
      <c r="G21" s="78"/>
    </row>
    <row r="22" spans="1:7" ht="18">
      <c r="A22" s="78" t="s">
        <v>53</v>
      </c>
      <c r="B22" s="78"/>
      <c r="C22" s="78"/>
      <c r="D22" s="78"/>
      <c r="E22" s="78"/>
      <c r="F22" s="78"/>
      <c r="G22" s="78"/>
    </row>
    <row r="23" spans="1:7" ht="52.5" customHeight="1">
      <c r="A23" s="78" t="s">
        <v>54</v>
      </c>
      <c r="B23" s="78"/>
      <c r="C23" s="78"/>
      <c r="D23" s="78"/>
      <c r="E23" s="78"/>
      <c r="F23" s="78"/>
      <c r="G23" s="78"/>
    </row>
  </sheetData>
  <sheetProtection/>
  <mergeCells count="17">
    <mergeCell ref="A3:A4"/>
    <mergeCell ref="A7:A18"/>
    <mergeCell ref="B8:B10"/>
    <mergeCell ref="F8:F10"/>
    <mergeCell ref="G8:G10"/>
    <mergeCell ref="B12:B16"/>
    <mergeCell ref="F12:F16"/>
    <mergeCell ref="G12:G16"/>
    <mergeCell ref="B17:C17"/>
    <mergeCell ref="E17:F17"/>
    <mergeCell ref="A23:G23"/>
    <mergeCell ref="B18:D18"/>
    <mergeCell ref="E18:G18"/>
    <mergeCell ref="A19:G19"/>
    <mergeCell ref="A20:G20"/>
    <mergeCell ref="A21:G21"/>
    <mergeCell ref="A22:G2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 Vasilache</dc:creator>
  <cp:keywords/>
  <dc:description/>
  <cp:lastModifiedBy>user</cp:lastModifiedBy>
  <cp:lastPrinted>2017-06-13T08:45:58Z</cp:lastPrinted>
  <dcterms:created xsi:type="dcterms:W3CDTF">2016-01-12T11:18:24Z</dcterms:created>
  <dcterms:modified xsi:type="dcterms:W3CDTF">2021-07-26T09:23:57Z</dcterms:modified>
  <cp:category/>
  <cp:version/>
  <cp:contentType/>
  <cp:contentStatus/>
</cp:coreProperties>
</file>